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085" windowWidth="19320" windowHeight="5130" tabRatio="809"/>
  </bookViews>
  <sheets>
    <sheet name="0 - Summary " sheetId="8" r:id="rId1"/>
    <sheet name="1 - Aggregate information" sheetId="4" r:id="rId2"/>
    <sheet name="2 - Capital composition" sheetId="2" r:id="rId3"/>
    <sheet name="3 - Mitigating measures" sheetId="3" r:id="rId4"/>
    <sheet name="4 - EADs" sheetId="6" r:id="rId5"/>
    <sheet name="5 - Sovereign exposures" sheetId="10" r:id="rId6"/>
  </sheets>
  <externalReferences>
    <externalReference r:id="rId7"/>
    <externalReference r:id="rId8"/>
  </externalReferences>
  <definedNames>
    <definedName name="Basel">[1]Parameters!$C$32:$C$33</definedName>
    <definedName name="_xlnm.Print_Area" localSheetId="4">'4 - EADs'!$A$1:$N$59</definedName>
    <definedName name="_xlnm.Print_Titles" localSheetId="5">'5 - Sovereign exposures'!$A:$B,'5 - Sovereign exposures'!$7:$9</definedName>
    <definedName name="YesNoBasel2">[2]Parameters!#REF!</definedName>
  </definedNames>
  <calcPr calcId="125725"/>
</workbook>
</file>

<file path=xl/calcChain.xml><?xml version="1.0" encoding="utf-8"?>
<calcChain xmlns="http://schemas.openxmlformats.org/spreadsheetml/2006/main">
  <c r="L308" i="10"/>
  <c r="J308"/>
  <c r="H308"/>
  <c r="G308"/>
  <c r="F308"/>
  <c r="E308"/>
  <c r="D308"/>
  <c r="C308"/>
  <c r="L300"/>
  <c r="J300"/>
  <c r="H300"/>
  <c r="G300"/>
  <c r="F300"/>
  <c r="E300"/>
  <c r="D300"/>
  <c r="C300"/>
  <c r="L292"/>
  <c r="J292"/>
  <c r="H292"/>
  <c r="G292"/>
  <c r="F292"/>
  <c r="E292"/>
  <c r="D292"/>
  <c r="C292"/>
  <c r="L284"/>
  <c r="J284"/>
  <c r="H284"/>
  <c r="G284"/>
  <c r="F284"/>
  <c r="E284"/>
  <c r="D284"/>
  <c r="C284"/>
  <c r="L276"/>
  <c r="J276"/>
  <c r="H276"/>
  <c r="G276"/>
  <c r="F276"/>
  <c r="E276"/>
  <c r="D276"/>
  <c r="C276"/>
  <c r="L268"/>
  <c r="J268"/>
  <c r="H268"/>
  <c r="G268"/>
  <c r="F268"/>
  <c r="E268"/>
  <c r="D268"/>
  <c r="C268"/>
  <c r="L260"/>
  <c r="J260"/>
  <c r="H260"/>
  <c r="G260"/>
  <c r="F260"/>
  <c r="E260"/>
  <c r="D260"/>
  <c r="C260"/>
  <c r="L249"/>
  <c r="L251" s="1"/>
  <c r="J249"/>
  <c r="J251" s="1"/>
  <c r="H249"/>
  <c r="H251" s="1"/>
  <c r="G249"/>
  <c r="G251" s="1"/>
  <c r="F249"/>
  <c r="F251" s="1"/>
  <c r="E249"/>
  <c r="E251" s="1"/>
  <c r="D249"/>
  <c r="D251" s="1"/>
  <c r="C249"/>
  <c r="C251" s="1"/>
  <c r="L241"/>
  <c r="J241"/>
  <c r="H241"/>
  <c r="G241"/>
  <c r="F241"/>
  <c r="E241"/>
  <c r="D241"/>
  <c r="C241"/>
  <c r="L233"/>
  <c r="J233"/>
  <c r="H233"/>
  <c r="G233"/>
  <c r="F233"/>
  <c r="E233"/>
  <c r="D233"/>
  <c r="C233"/>
  <c r="L225"/>
  <c r="J225"/>
  <c r="H225"/>
  <c r="G225"/>
  <c r="F225"/>
  <c r="E225"/>
  <c r="D225"/>
  <c r="C225"/>
  <c r="L217"/>
  <c r="J217"/>
  <c r="H217"/>
  <c r="G217"/>
  <c r="F217"/>
  <c r="E217"/>
  <c r="D217"/>
  <c r="C217"/>
  <c r="L209"/>
  <c r="J209"/>
  <c r="H209"/>
  <c r="G209"/>
  <c r="F209"/>
  <c r="E209"/>
  <c r="D209"/>
  <c r="C209"/>
  <c r="L201"/>
  <c r="J201"/>
  <c r="H201"/>
  <c r="G201"/>
  <c r="F201"/>
  <c r="E201"/>
  <c r="D201"/>
  <c r="C201"/>
  <c r="L193"/>
  <c r="J193"/>
  <c r="H193"/>
  <c r="G193"/>
  <c r="F193"/>
  <c r="E193"/>
  <c r="D193"/>
  <c r="C193"/>
  <c r="L185"/>
  <c r="J185"/>
  <c r="H185"/>
  <c r="G185"/>
  <c r="F185"/>
  <c r="E185"/>
  <c r="D185"/>
  <c r="C185"/>
  <c r="L177"/>
  <c r="J177"/>
  <c r="H177"/>
  <c r="G177"/>
  <c r="F177"/>
  <c r="E177"/>
  <c r="D177"/>
  <c r="C177"/>
  <c r="L169"/>
  <c r="J169"/>
  <c r="H169"/>
  <c r="G169"/>
  <c r="F169"/>
  <c r="E169"/>
  <c r="D169"/>
  <c r="C169"/>
  <c r="L161"/>
  <c r="J161"/>
  <c r="H161"/>
  <c r="G161"/>
  <c r="F161"/>
  <c r="E161"/>
  <c r="D161"/>
  <c r="C161"/>
  <c r="L153"/>
  <c r="J153"/>
  <c r="H153"/>
  <c r="G153"/>
  <c r="F153"/>
  <c r="E153"/>
  <c r="D153"/>
  <c r="C153"/>
  <c r="L145"/>
  <c r="J145"/>
  <c r="H145"/>
  <c r="G145"/>
  <c r="F145"/>
  <c r="E145"/>
  <c r="D145"/>
  <c r="C145"/>
  <c r="L137"/>
  <c r="J137"/>
  <c r="H137"/>
  <c r="G137"/>
  <c r="F137"/>
  <c r="E137"/>
  <c r="D137"/>
  <c r="C137"/>
  <c r="L129"/>
  <c r="J129"/>
  <c r="H129"/>
  <c r="G129"/>
  <c r="F129"/>
  <c r="E129"/>
  <c r="D129"/>
  <c r="C129"/>
  <c r="L121"/>
  <c r="J121"/>
  <c r="H121"/>
  <c r="G121"/>
  <c r="F121"/>
  <c r="E121"/>
  <c r="D121"/>
  <c r="C121"/>
  <c r="L113"/>
  <c r="J113"/>
  <c r="H113"/>
  <c r="G113"/>
  <c r="F113"/>
  <c r="E113"/>
  <c r="D113"/>
  <c r="C113"/>
  <c r="L105"/>
  <c r="J105"/>
  <c r="H105"/>
  <c r="G105"/>
  <c r="F105"/>
  <c r="E105"/>
  <c r="D105"/>
  <c r="C105"/>
  <c r="L97"/>
  <c r="J97"/>
  <c r="H97"/>
  <c r="G97"/>
  <c r="F97"/>
  <c r="E97"/>
  <c r="D97"/>
  <c r="C97"/>
  <c r="L89"/>
  <c r="J89"/>
  <c r="H89"/>
  <c r="G89"/>
  <c r="F89"/>
  <c r="E89"/>
  <c r="D89"/>
  <c r="C89"/>
  <c r="L81"/>
  <c r="J81"/>
  <c r="H81"/>
  <c r="G81"/>
  <c r="F81"/>
  <c r="E81"/>
  <c r="D81"/>
  <c r="C81"/>
  <c r="L73"/>
  <c r="J73"/>
  <c r="H73"/>
  <c r="G73"/>
  <c r="F73"/>
  <c r="E73"/>
  <c r="D73"/>
  <c r="C73"/>
  <c r="L65"/>
  <c r="J65"/>
  <c r="H65"/>
  <c r="G65"/>
  <c r="F65"/>
  <c r="E65"/>
  <c r="D65"/>
  <c r="C65"/>
  <c r="L57"/>
  <c r="J57"/>
  <c r="H57"/>
  <c r="G57"/>
  <c r="F57"/>
  <c r="E57"/>
  <c r="D57"/>
  <c r="C57"/>
  <c r="L49"/>
  <c r="J49"/>
  <c r="H49"/>
  <c r="G49"/>
  <c r="F49"/>
  <c r="E49"/>
  <c r="D49"/>
  <c r="C49"/>
  <c r="L41"/>
  <c r="J41"/>
  <c r="H41"/>
  <c r="G41"/>
  <c r="F41"/>
  <c r="E41"/>
  <c r="D41"/>
  <c r="C41"/>
  <c r="L33"/>
  <c r="J33"/>
  <c r="H33"/>
  <c r="G33"/>
  <c r="F33"/>
  <c r="E33"/>
  <c r="D33"/>
  <c r="C33"/>
  <c r="L25"/>
  <c r="J25"/>
  <c r="H25"/>
  <c r="G25"/>
  <c r="F25"/>
  <c r="E25"/>
  <c r="D25"/>
  <c r="C25"/>
  <c r="L17"/>
  <c r="J17"/>
  <c r="H17"/>
  <c r="G17"/>
  <c r="F17"/>
  <c r="E17"/>
  <c r="D17"/>
  <c r="C17"/>
  <c r="M47" i="6"/>
  <c r="M48"/>
  <c r="M45"/>
  <c r="M32"/>
  <c r="D310" i="10" l="1"/>
  <c r="F310"/>
  <c r="H310"/>
  <c r="L310"/>
  <c r="C310"/>
  <c r="E310"/>
  <c r="G310"/>
  <c r="J310"/>
  <c r="C32" i="8"/>
  <c r="C8"/>
  <c r="C34"/>
  <c r="C33"/>
  <c r="E23" i="4"/>
  <c r="E25" s="1"/>
  <c r="E35" s="1"/>
  <c r="E37" s="1"/>
  <c r="E105" s="1"/>
  <c r="F23"/>
  <c r="F25" s="1"/>
  <c r="F35" s="1"/>
  <c r="F37" s="1"/>
  <c r="F105" s="1"/>
  <c r="G23"/>
  <c r="G25" s="1"/>
  <c r="G35" s="1"/>
  <c r="G37" s="1"/>
  <c r="L49" i="6"/>
  <c r="J49"/>
  <c r="I49"/>
  <c r="H49"/>
  <c r="G49"/>
  <c r="E49"/>
  <c r="C49"/>
  <c r="B49"/>
  <c r="D48"/>
  <c r="D47"/>
  <c r="D46"/>
  <c r="M46" s="1"/>
  <c r="D45"/>
  <c r="D44"/>
  <c r="M44" s="1"/>
  <c r="D43"/>
  <c r="D42"/>
  <c r="D41"/>
  <c r="D40"/>
  <c r="D39"/>
  <c r="D38"/>
  <c r="M38" s="1"/>
  <c r="D37"/>
  <c r="M37" s="1"/>
  <c r="D36"/>
  <c r="D35"/>
  <c r="D34"/>
  <c r="D33"/>
  <c r="D32"/>
  <c r="D31"/>
  <c r="D30"/>
  <c r="D29"/>
  <c r="M29" s="1"/>
  <c r="D28"/>
  <c r="M28" s="1"/>
  <c r="D27"/>
  <c r="M27" s="1"/>
  <c r="D26"/>
  <c r="D25"/>
  <c r="D24"/>
  <c r="M24" s="1"/>
  <c r="D23"/>
  <c r="D22"/>
  <c r="D21"/>
  <c r="D20"/>
  <c r="D19"/>
  <c r="D18"/>
  <c r="D17"/>
  <c r="D16"/>
  <c r="D15"/>
  <c r="D14"/>
  <c r="D13"/>
  <c r="D12"/>
  <c r="M49" s="1"/>
  <c r="C31" i="2"/>
  <c r="C30"/>
  <c r="C29"/>
  <c r="C28"/>
  <c r="C27"/>
  <c r="C9"/>
  <c r="C10"/>
  <c r="C11"/>
  <c r="C12"/>
  <c r="C13"/>
  <c r="C14"/>
  <c r="C15"/>
  <c r="C17"/>
  <c r="C18"/>
  <c r="C21"/>
  <c r="C23"/>
  <c r="C24"/>
  <c r="C8"/>
  <c r="C42" i="8"/>
  <c r="C41"/>
  <c r="C40"/>
  <c r="C38"/>
  <c r="C23"/>
  <c r="C21"/>
  <c r="C24"/>
  <c r="C22"/>
  <c r="C11"/>
  <c r="C9"/>
  <c r="D16" i="4"/>
  <c r="D26" s="1"/>
  <c r="D28" s="1"/>
  <c r="E16"/>
  <c r="E26" s="1"/>
  <c r="E28" s="1"/>
  <c r="F16"/>
  <c r="F17" s="1"/>
  <c r="G16"/>
  <c r="G26" s="1"/>
  <c r="G28" s="1"/>
  <c r="C23"/>
  <c r="C25" s="1"/>
  <c r="C35" s="1"/>
  <c r="D23"/>
  <c r="D25" s="1"/>
  <c r="D35" s="1"/>
  <c r="D37" s="1"/>
  <c r="D105" s="1"/>
  <c r="C25" i="2"/>
  <c r="D17" i="4"/>
  <c r="C16" i="2"/>
  <c r="C22"/>
  <c r="C20"/>
  <c r="C16" i="4"/>
  <c r="C17" s="1"/>
  <c r="C13" i="8" s="1"/>
  <c r="C19" i="2"/>
  <c r="C26" i="4" l="1"/>
  <c r="C28" s="1"/>
  <c r="C29" s="1"/>
  <c r="C12" i="8"/>
  <c r="C14" s="1"/>
  <c r="D49" i="6"/>
  <c r="E17" i="4"/>
  <c r="E29"/>
  <c r="E42"/>
  <c r="E47" s="1"/>
  <c r="G42"/>
  <c r="G47" s="1"/>
  <c r="G29"/>
  <c r="C17" i="8" s="1"/>
  <c r="D42" i="4"/>
  <c r="D47" s="1"/>
  <c r="D29"/>
  <c r="G105"/>
  <c r="C26" i="8"/>
  <c r="G17" i="4"/>
  <c r="F26"/>
  <c r="F28" s="1"/>
  <c r="C42" l="1"/>
  <c r="C51" s="1"/>
  <c r="C37" i="8"/>
  <c r="D51" i="4"/>
  <c r="D106"/>
  <c r="D107" s="1"/>
  <c r="D50"/>
  <c r="G106"/>
  <c r="G107" s="1"/>
  <c r="C43" i="8" s="1"/>
  <c r="C27"/>
  <c r="G51" i="4"/>
  <c r="C29" i="8" s="1"/>
  <c r="G50" i="4"/>
  <c r="C28" i="8" s="1"/>
  <c r="F42" i="4"/>
  <c r="F47" s="1"/>
  <c r="F29"/>
  <c r="E106"/>
  <c r="E107" s="1"/>
  <c r="E51"/>
  <c r="E50"/>
  <c r="C50" l="1"/>
  <c r="C39" i="8"/>
  <c r="F51" i="4"/>
  <c r="F50"/>
  <c r="F106"/>
  <c r="F107" s="1"/>
</calcChain>
</file>

<file path=xl/sharedStrings.xml><?xml version="1.0" encoding="utf-8"?>
<sst xmlns="http://schemas.openxmlformats.org/spreadsheetml/2006/main" count="655" uniqueCount="322">
  <si>
    <t>December 2010</t>
  </si>
  <si>
    <t>% RWA</t>
  </si>
  <si>
    <t>Situation at December 2010</t>
  </si>
  <si>
    <t>References to COREP reporting</t>
  </si>
  <si>
    <t>COREP CA 1.1 - hybrid instruments and government support measures other than ordinary shares</t>
  </si>
  <si>
    <t>Of which: (+) eligible capital and reserves</t>
  </si>
  <si>
    <t>COREP CA 1.1.1 + COREP line 1.1.2.1</t>
  </si>
  <si>
    <t>Of which: (-) intangibles assets (including goodwill)</t>
  </si>
  <si>
    <t>Net amount included in T1 own funds (COREP line 1.1.5.1)</t>
  </si>
  <si>
    <t>Prudential filters for regulatory capital (COREP line 1.1.2.6.06)</t>
  </si>
  <si>
    <t>B) Deductions from common equity (Elements deducted from original own funds) (-)</t>
  </si>
  <si>
    <t>COREP CA 1.3.T1* (negative amount)</t>
  </si>
  <si>
    <t>Of which: (-) deductions of participations and subordinated claims</t>
  </si>
  <si>
    <t>Total of items as defined by Article 57 (l), (m), (n) (o) and (p) of Directive 2006/48/EC and deducted from original own funds (COREP lines from 1.3.1 to 1.3.5 included in line 1.3.T1*)</t>
  </si>
  <si>
    <t>Of which: (-) securitisation exposures not included in RWA</t>
  </si>
  <si>
    <t>COREP line 1.3.7 included in line 1.3.T1*</t>
  </si>
  <si>
    <t>Of which: (-) IRB provision shortfall and IRB equity expected loss amounts (before tax)</t>
  </si>
  <si>
    <t>As defined by Article 57 (q) of Directive 2006/48/EC (COREP line 1.3.8 included in 1.3.T1*)</t>
  </si>
  <si>
    <t>C) Common equity (A+B)</t>
  </si>
  <si>
    <t>Of which: ordinary shares subscribed by government</t>
  </si>
  <si>
    <t>Paid up ordinary shares subscribed by government</t>
  </si>
  <si>
    <t>D) Other Existing government support measures (+)</t>
  </si>
  <si>
    <t>E) Core Tier 1 including existing government support measures (C+D)</t>
  </si>
  <si>
    <t>Common equity + Existing government support measures included in T1 other than ordinary shares</t>
  </si>
  <si>
    <t>Difference from benchmark capital threshold (CT1 5%)</t>
  </si>
  <si>
    <t>Core tier 1 including government support measures - (RWA*5%)</t>
  </si>
  <si>
    <t>F) Hybrid instruments not subscribed by government</t>
  </si>
  <si>
    <t>Net amount included in T1 own funds  (COREP line 1.1.4.1a + COREP lines from 1.1.2.2***01 to 1.1.2.2***05 + COREP line 1.1.5.2a (negative amount)) not subscribed by government</t>
  </si>
  <si>
    <t>Tier 1 Capital (E+F) (Total original own funds for general solvency purposes)</t>
  </si>
  <si>
    <t>COREP CA 1.4 = COREP CA 1.1 + COREP CA 1.3.T1* (negative amount)</t>
  </si>
  <si>
    <t>Tier 2 Capital (Total additional own funds for general solvency purposes)</t>
  </si>
  <si>
    <t>COREP CA 1.5</t>
  </si>
  <si>
    <t>Tier 3 Capital (Total additional own funds specific to cover market risks)</t>
  </si>
  <si>
    <t>COREP CA 1.6</t>
  </si>
  <si>
    <t>Total Capital (Total own funds for solvency purposes)</t>
  </si>
  <si>
    <t>COREP CA 1</t>
  </si>
  <si>
    <t>Memorandum items</t>
  </si>
  <si>
    <t>Total of items as defined by Article 57 (l), (m), (n) (o) and (p) of Directive 2006/48/EC not deducted for the computation of original own funds</t>
  </si>
  <si>
    <t>Total of items as defined by Article 57 (r) of Directive 2006/48/EC not deducted for the computation of original own funds</t>
  </si>
  <si>
    <t>As referred to in paragraph 69 of BCBS publication dated December 2010 : “Basel 3 – a global regulatory framework for more resilient banks and banking systems”</t>
  </si>
  <si>
    <t>Gross amount of minority interests as defined by Article 65 1. (a) of Directive 2006/48/EC</t>
  </si>
  <si>
    <t>COREP line 1.1.2.6</t>
  </si>
  <si>
    <t xml:space="preserve">Amount </t>
  </si>
  <si>
    <t>Maturity</t>
  </si>
  <si>
    <t>Loss absorbency in going concern</t>
  </si>
  <si>
    <t>Flexibility of payments (capacity to suspend the payments)</t>
  </si>
  <si>
    <t>Permanence (Undated and without incentive to redeem)</t>
  </si>
  <si>
    <t>Conversion clause (where appropriate)</t>
  </si>
  <si>
    <t>Nature of conversion</t>
  </si>
  <si>
    <t>Date of conversion</t>
  </si>
  <si>
    <t>Triggers</t>
  </si>
  <si>
    <t>Conversion in common equity</t>
  </si>
  <si>
    <t>(Yes/No)</t>
  </si>
  <si>
    <t>(mandatory/ discretionary)</t>
  </si>
  <si>
    <t>(at any time/from a specific date: dd/mm/yy)</t>
  </si>
  <si>
    <t>(description of the triggers)</t>
  </si>
  <si>
    <t>1) Denomination of the instrument</t>
  </si>
  <si>
    <t>2)</t>
  </si>
  <si>
    <t>Narrative description</t>
  </si>
  <si>
    <t xml:space="preserve">1) </t>
  </si>
  <si>
    <t>Net interest income</t>
  </si>
  <si>
    <t>Institutions</t>
  </si>
  <si>
    <t>Commercial Real Estate</t>
  </si>
  <si>
    <t>Austria</t>
  </si>
  <si>
    <t>Belgium</t>
  </si>
  <si>
    <t>Bulgaria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</si>
  <si>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</si>
  <si>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</si>
  <si>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</si>
  <si>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</si>
  <si>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</si>
  <si>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</si>
  <si>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</si>
  <si>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</si>
  <si>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</si>
  <si>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</si>
  <si>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</si>
  <si>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</si>
  <si>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</si>
  <si>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</si>
  <si>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</si>
  <si>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</si>
  <si>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</si>
  <si>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</si>
  <si>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</si>
  <si>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</si>
  <si>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</si>
  <si>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</si>
  <si>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</si>
  <si>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</si>
  <si>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Norway</t>
  </si>
  <si>
    <t>Japan</t>
  </si>
  <si>
    <t>of which: loans and advances</t>
  </si>
  <si>
    <t>of which: AFS banking book</t>
  </si>
  <si>
    <t>of which: FVO (designated at fair value through profit&amp;loss) banking book</t>
  </si>
  <si>
    <t>Iceland</t>
  </si>
  <si>
    <t>Liechtenstein</t>
  </si>
  <si>
    <t>Notes and definitions</t>
  </si>
  <si>
    <t>15Y</t>
  </si>
  <si>
    <t>10Y</t>
  </si>
  <si>
    <t>5Y</t>
  </si>
  <si>
    <t>3Y</t>
  </si>
  <si>
    <t>2Y</t>
  </si>
  <si>
    <t>1Y</t>
  </si>
  <si>
    <t>3M</t>
  </si>
  <si>
    <t>All values in million EUR</t>
  </si>
  <si>
    <t>Additional information</t>
  </si>
  <si>
    <t>of which valuation losses due to sovereign shock</t>
  </si>
  <si>
    <t>Operating profit before impairments</t>
  </si>
  <si>
    <r>
      <t xml:space="preserve">A) Common equity before deductions (Original own funds </t>
    </r>
    <r>
      <rPr>
        <b/>
        <u/>
        <sz val="10"/>
        <rFont val="Arial"/>
        <family val="2"/>
      </rPr>
      <t>without hybrid instruments and government support measures other than ordinary shares</t>
    </r>
    <r>
      <rPr>
        <b/>
        <sz val="10"/>
        <rFont val="Arial"/>
        <family val="2"/>
      </rPr>
      <t>) (+)</t>
    </r>
  </si>
  <si>
    <r>
      <t xml:space="preserve">Amount of holdings, participations and subordinated claims in credit, financial and insurance institutions </t>
    </r>
    <r>
      <rPr>
        <u/>
        <sz val="10"/>
        <rFont val="Arial"/>
        <family val="2"/>
      </rPr>
      <t>not deducted for the computation of core tier 1</t>
    </r>
    <r>
      <rPr>
        <sz val="10"/>
        <rFont val="Arial"/>
        <family val="2"/>
      </rPr>
      <t xml:space="preserve"> but deducted for the computation of total own funds</t>
    </r>
  </si>
  <si>
    <r>
      <t xml:space="preserve">Amount of securitisation exposures not included in RWA and </t>
    </r>
    <r>
      <rPr>
        <u/>
        <sz val="10"/>
        <rFont val="Arial"/>
        <family val="2"/>
      </rPr>
      <t xml:space="preserve">not deducted for the computation of core tier 1 </t>
    </r>
    <r>
      <rPr>
        <sz val="10"/>
        <rFont val="Arial"/>
        <family val="2"/>
      </rPr>
      <t>but deducted for the computation of total own funds</t>
    </r>
  </si>
  <si>
    <t>Results of the 2011 EBA EU-wide stress test: Composition of capital as of 31 December 2010</t>
  </si>
  <si>
    <t>Non-defaulted exposures</t>
  </si>
  <si>
    <t>of which Residential mortgages</t>
  </si>
  <si>
    <t>of which Revolving</t>
  </si>
  <si>
    <t>of which SME</t>
  </si>
  <si>
    <t>Common equity according to EBA definition</t>
  </si>
  <si>
    <t>of which ordinary shares subscribed by government</t>
  </si>
  <si>
    <t>Additional capital needed to reach a 5 % Core Tier 1 capital benchmark</t>
  </si>
  <si>
    <t>Million EUR</t>
  </si>
  <si>
    <t>of which stock of provisions for non-defaulted assets</t>
  </si>
  <si>
    <t>of which stock of provisions for defaulted assets</t>
  </si>
  <si>
    <t>of which distributed as dividends</t>
  </si>
  <si>
    <t>Other existing subscribed government capital (before 31 December 2010)</t>
  </si>
  <si>
    <t>Net position at fair values (Derivatives with positive fair value + Derivatives with negative fair value)</t>
  </si>
  <si>
    <t>INDIRECT SOVEREIGN EXPOSURES IN THE TRADING BOOK</t>
  </si>
  <si>
    <t>Operating profit after impairments and other losses from the stress</t>
  </si>
  <si>
    <t>2 yr cumulative losses from the stress in the trading book</t>
  </si>
  <si>
    <t>(in million EUR)</t>
  </si>
  <si>
    <t>All in million EUR, or %</t>
  </si>
  <si>
    <t>Baseline scenario</t>
  </si>
  <si>
    <t>Adverse scenario</t>
  </si>
  <si>
    <t>Capital adequacy</t>
  </si>
  <si>
    <t>Profit and losses</t>
  </si>
  <si>
    <t>Risk weighted assets (full static balance sheet assumption)</t>
  </si>
  <si>
    <t>Core Tier 1 Capital (full static balance sheet assumption)</t>
  </si>
  <si>
    <t>Core Tier 1 capital after government support, capital raisings and effects of restructuring plans fully committed by 30 April 2011</t>
  </si>
  <si>
    <t>Tier 1 capital after government support, capital raisings and effects of restructuring plans fully committed by 30 April 2011</t>
  </si>
  <si>
    <t>Total regulatory capital after government support, capital raisings and effects of restructuring plans fully committed by 30 April 2011</t>
  </si>
  <si>
    <t>Risk weighted assets after the effects of mandatory restructuring plans publicly announced and fully committed before 31 December 2010</t>
  </si>
  <si>
    <t>Core Tier 1 capital after the effects of mandatory restructuring plans publicly announced and fully committed before 31 December 2010</t>
  </si>
  <si>
    <t>Risk weighted assets after the effects of mandatory restructuring plans publicly announced and fully committed before 30 April 2011</t>
  </si>
  <si>
    <t>Core Tier 1 capital (full static balance sheet assumption)</t>
  </si>
  <si>
    <t>million EUR, %</t>
  </si>
  <si>
    <t>2 yr cumulative operating profit before impairments</t>
  </si>
  <si>
    <t>Residual Maturity</t>
  </si>
  <si>
    <t>TOTAL EEA 30</t>
  </si>
  <si>
    <t>United States</t>
  </si>
  <si>
    <t>Other non EEA non Emerging countries</t>
  </si>
  <si>
    <t>Asia</t>
  </si>
  <si>
    <t>Middle and South America</t>
  </si>
  <si>
    <t>Eastern Europe non EEA</t>
  </si>
  <si>
    <t>Others</t>
  </si>
  <si>
    <t xml:space="preserve">TOTAL </t>
  </si>
  <si>
    <t>of which RWA in banking book</t>
  </si>
  <si>
    <t>of which RWA in trading book</t>
  </si>
  <si>
    <t>of which other</t>
  </si>
  <si>
    <t>Funding cost (bps)</t>
  </si>
  <si>
    <t>Equity raised between 31 December 2010  and 30 April 2011</t>
  </si>
  <si>
    <t>Equity raisings fully committed (but not paid in) between 31 December 2010 and 30 April 2011</t>
  </si>
  <si>
    <t>Effect of government support publicly announced and fully committed in period from 31 December 2010 to 30 April 2011 on Core Tier 1 capital  (+/-)</t>
  </si>
  <si>
    <t>Trading income</t>
  </si>
  <si>
    <t>of which trading losses from stress scenarios</t>
  </si>
  <si>
    <t>B) Divestments and other management actions taken by 30 April 2011</t>
  </si>
  <si>
    <r>
      <rPr>
        <b/>
        <sz val="10"/>
        <rFont val="Arial"/>
        <family val="2"/>
      </rPr>
      <t xml:space="preserve">(1) </t>
    </r>
    <r>
      <rPr>
        <sz val="10"/>
        <rFont val="Arial"/>
        <family val="2"/>
      </rPr>
      <t>The amount is already included in the computation of the eligible capital and reserves and it is provided separately for information purposes.</t>
    </r>
  </si>
  <si>
    <r>
      <rPr>
        <b/>
        <sz val="10"/>
        <rFont val="Arial"/>
        <family val="2"/>
      </rPr>
      <t>(3)</t>
    </r>
    <r>
      <rPr>
        <sz val="10"/>
        <rFont val="Arial"/>
        <family val="2"/>
      </rPr>
      <t xml:space="preserve"> This item represents the impact in original own funds of valuation differences arising from the application of fair value measurement to certain financial instruments (AFS/FVO) and property assets after the application of prudential filters.</t>
    </r>
  </si>
  <si>
    <t>Risk weighted assets</t>
  </si>
  <si>
    <t>DIRECT SOVEREIGN EXPOSURES IN DERIVATIVES</t>
  </si>
  <si>
    <t>Defaulted exposures (excluding sovereign)</t>
  </si>
  <si>
    <t>Total assets after the effects of mandatory restructuring plans publicly announced and fully committed and equity raised and fully committed by 30 April 2011</t>
  </si>
  <si>
    <t>Outcomes of the adverse scenario at 31 December 2012, including recognised mitigating measures as of 30 April 2011</t>
  </si>
  <si>
    <t>Additional taken or planned mitigating measures</t>
  </si>
  <si>
    <t>Actual results at 31 December 2010</t>
  </si>
  <si>
    <t>Outcomes of the adverse scenario at 31 December 2012, excluding all mitigating actions taken in 2011</t>
  </si>
  <si>
    <t xml:space="preserve">NET DIRECT POSITIONS 
(gross exposures (long) net of cash short position of sovereign debt to other counterparties only where there is maturity matching)
</t>
  </si>
  <si>
    <t>Core Tier 1 Capital</t>
  </si>
  <si>
    <t>of which Retail (excluding commercial real estate)</t>
  </si>
  <si>
    <t>Corporate (excluding commercial real estate)</t>
  </si>
  <si>
    <t>Retail (excluding commercial real estate)</t>
  </si>
  <si>
    <t>Equity raisings announced and fully committed between 31 December 2010 and 30 April 2011 (CT1 million EUR)</t>
  </si>
  <si>
    <t>Core Tier 1 capital ratio (%)</t>
  </si>
  <si>
    <t>Additional capital needed to reach a 5% Core Tier 1 capital benchmark</t>
  </si>
  <si>
    <t>Core Tier 1 Capital ratio (%)</t>
  </si>
  <si>
    <t>of which Commercial real estate</t>
  </si>
  <si>
    <t>of which Corporate (excluding Commercial real estate)</t>
  </si>
  <si>
    <t>of which Retail (excluding Commercial real estate)</t>
  </si>
  <si>
    <t>Effect of mandatory restructuring plans, publicly announced and fully committed before 31 December 2010 on RWA  (+/-)</t>
  </si>
  <si>
    <t>Effect of mandatory restructuring plans, publicly announced and fully committed before 31 December 2010 on Core Tier 1 capital  (+/-)</t>
  </si>
  <si>
    <t>Effect of mandatory restructuring plans, publicly announced and fully committed in period from 31 December 2010 to 30 April 2011 on RWA  (+/-)</t>
  </si>
  <si>
    <t>Effect of mandatory restructuring plans, publicly announced and fully committed in period from 31 December 2010 to 30 April 2011 on Core Tier 1 capital  (+/-)</t>
  </si>
  <si>
    <t>Use of countercyclical provisions, divestments and other management actions</t>
  </si>
  <si>
    <t>E) Future planned government subscriptions of capital instruments (including hybrids)</t>
  </si>
  <si>
    <t>F) Other (existing and future) instruments recognised as back stop measures by national supervisory authorities (including hybrids)</t>
  </si>
  <si>
    <t>Future capital raisings and other back stop measures</t>
  </si>
  <si>
    <t>B) Divestments and other management actions taken by 30 April 2011, RWA effect (+/-)</t>
  </si>
  <si>
    <t>Risk weighted assets after other mitigating measures (B+C+F)</t>
  </si>
  <si>
    <t>F) Other (existing and future) instruments recognised as appropriate back-stop measures by national supervisory authorities, RWA effect  (+/-)</t>
  </si>
  <si>
    <t>Total</t>
  </si>
  <si>
    <t>Use of provisions and/or other reserves (including release of countercyclical provisions)</t>
  </si>
  <si>
    <t>Divestments and other management actions taken by 30 April 2011</t>
  </si>
  <si>
    <t>C) Other disinvestments and restructuring measures, including also future mandatory restructuring not yet approved with the EU Commission under the EU State Aid rules, RWA effect (+/-)</t>
  </si>
  <si>
    <t>Other disinvestments and restructuring measures, including also future mandatory restructuring not yet approved with the EU Commission under the EU State Aid rules</t>
  </si>
  <si>
    <t>C) Other disinvestments and restructuring measures, including also future mandatory restructuring not yet approved with the EU Commission under the EU State Aid rules</t>
  </si>
  <si>
    <t>Future planned issuances of common equity instruments (private issuances)</t>
  </si>
  <si>
    <t>Future planned government subscriptions of capital instruments (including hybrids)</t>
  </si>
  <si>
    <t>Other (existing and future) instruments recognised as appropriate back-stop measures by national supervisory authorities</t>
  </si>
  <si>
    <t>Effect of mandatory restructuring plans, publicly announced and fully committed in period from 31 December 2010 to 30 April 2011 on Core Tier 1 capital ratio  (percentage points of CT1 ratio)</t>
  </si>
  <si>
    <t>Effect of government support publicly announced and fully committed in period from 31 December 2010 to 30 April 2011 on Core Tier 1 capital ratio (percentage points of CT1 ratio)</t>
  </si>
  <si>
    <t>All effects as compared to regulatory aggregates as reported in Section C</t>
  </si>
  <si>
    <t>Name of the bank:</t>
  </si>
  <si>
    <r>
      <t xml:space="preserve">Of which: (-/+) adjustment to valuation differences in other AFS assets </t>
    </r>
    <r>
      <rPr>
        <b/>
        <vertAlign val="superscript"/>
        <sz val="10"/>
        <rFont val="Arial"/>
        <family val="2"/>
      </rPr>
      <t>(1)</t>
    </r>
  </si>
  <si>
    <r>
      <t xml:space="preserve">Deferred tax assets </t>
    </r>
    <r>
      <rPr>
        <b/>
        <vertAlign val="superscript"/>
        <sz val="10"/>
        <rFont val="Arial"/>
        <family val="2"/>
      </rPr>
      <t>(2)</t>
    </r>
  </si>
  <si>
    <r>
      <t xml:space="preserve">Minority interests (excluding hybrid instruments) </t>
    </r>
    <r>
      <rPr>
        <b/>
        <vertAlign val="superscript"/>
        <sz val="10"/>
        <rFont val="Arial"/>
        <family val="2"/>
      </rPr>
      <t>(2)</t>
    </r>
  </si>
  <si>
    <r>
      <t xml:space="preserve">Valuation differences eligible as original own funds (-/+) </t>
    </r>
    <r>
      <rPr>
        <b/>
        <vertAlign val="superscript"/>
        <sz val="10"/>
        <rFont val="Arial"/>
        <family val="2"/>
      </rPr>
      <t>(3)</t>
    </r>
  </si>
  <si>
    <t>All values in million EUR, or %</t>
  </si>
  <si>
    <t>Corporate (excluding Commercial real estate)</t>
  </si>
  <si>
    <t>Retail (excluding Commercial real estate)</t>
  </si>
  <si>
    <t>Commercial real estate</t>
  </si>
  <si>
    <t>of which carried over to capital (retained earnings)</t>
  </si>
  <si>
    <r>
      <rPr>
        <b/>
        <sz val="10"/>
        <rFont val="Arial"/>
        <family val="2"/>
      </rPr>
      <t xml:space="preserve">(2) </t>
    </r>
    <r>
      <rPr>
        <sz val="10"/>
        <rFont val="Arial"/>
        <family val="2"/>
      </rPr>
      <t>According to the Basel 3 framework specific rules apply for the treatment of these items under the Basel 3 framework, no full deduction is required for the computation of common equity.</t>
    </r>
  </si>
  <si>
    <t>%</t>
  </si>
  <si>
    <t>Core Tier 1 Capital ratio</t>
  </si>
  <si>
    <t>Please fill in the table using a separate row for each measure</t>
  </si>
  <si>
    <t>D) Future planned issuances of common equity instruments (private issuances)</t>
  </si>
  <si>
    <t>RWA on securitisation positions (banking and trading book)</t>
  </si>
  <si>
    <t>Notes</t>
  </si>
  <si>
    <t>percentage points contributing to capital ratio</t>
  </si>
  <si>
    <t>F1) Other (existing and future) instruments recognised as appropriate back-stop measures by national supervisory authorities, capital ratio effect  (+/-)</t>
  </si>
  <si>
    <t>Capital after other mitigating measures  (A+B1+C1+D+E+F1)</t>
  </si>
  <si>
    <t>Impairment losses on financial and non-financial assets in the banking book</t>
  </si>
  <si>
    <t>2 yr cumulative impairment losses on financial and non-financial assets in the banking book</t>
  </si>
  <si>
    <r>
      <t xml:space="preserve">Results of the 2011 EBA EU-wide stress test: Summary </t>
    </r>
    <r>
      <rPr>
        <b/>
        <vertAlign val="superscript"/>
        <sz val="14"/>
        <color indexed="8"/>
        <rFont val="Arial"/>
        <family val="2"/>
      </rPr>
      <t>(1-3)</t>
    </r>
  </si>
  <si>
    <r>
      <t xml:space="preserve">Risk weighted assets </t>
    </r>
    <r>
      <rPr>
        <b/>
        <vertAlign val="superscript"/>
        <sz val="10"/>
        <color indexed="8"/>
        <rFont val="Arial"/>
        <family val="2"/>
      </rPr>
      <t>(4)</t>
    </r>
  </si>
  <si>
    <r>
      <t xml:space="preserve">Core Tier 1 capital </t>
    </r>
    <r>
      <rPr>
        <b/>
        <vertAlign val="superscript"/>
        <sz val="10"/>
        <color indexed="8"/>
        <rFont val="Arial"/>
        <family val="2"/>
      </rPr>
      <t>(4)</t>
    </r>
  </si>
  <si>
    <r>
      <t xml:space="preserve">Core Tier 1 capital ratio, % </t>
    </r>
    <r>
      <rPr>
        <b/>
        <vertAlign val="superscript"/>
        <sz val="10"/>
        <color indexed="8"/>
        <rFont val="Arial"/>
        <family val="2"/>
      </rPr>
      <t>(4)</t>
    </r>
  </si>
  <si>
    <r>
      <t xml:space="preserve">Effects from the recognised mitigating measures put in place until 30 April 2011 </t>
    </r>
    <r>
      <rPr>
        <b/>
        <vertAlign val="superscript"/>
        <sz val="10"/>
        <color indexed="8"/>
        <rFont val="Arial"/>
        <family val="2"/>
      </rPr>
      <t>(5)</t>
    </r>
  </si>
  <si>
    <r>
      <t xml:space="preserve">Supervisory recognised capital ratio after all current and future mitigating actions as of 31 December 2012, % </t>
    </r>
    <r>
      <rPr>
        <b/>
        <vertAlign val="superscript"/>
        <sz val="10"/>
        <color indexed="8"/>
        <rFont val="Arial"/>
        <family val="2"/>
      </rPr>
      <t>(6)</t>
    </r>
  </si>
  <si>
    <r>
      <rPr>
        <b/>
        <sz val="10"/>
        <color indexed="8"/>
        <rFont val="Arial"/>
        <family val="2"/>
      </rPr>
      <t xml:space="preserve">(2) </t>
    </r>
    <r>
      <rPr>
        <sz val="10"/>
        <color indexed="8"/>
        <rFont val="Arial"/>
        <family val="2"/>
      </rPr>
      <t>All capital elements and ratios are presented in accordance with the EBA definition of Core Tier 1 capital set up for the purposes of the EU-wide stress test, and therefore may differ from the definitions used by national supervisory authorities and/or reported by institutions in public disclosures.</t>
    </r>
  </si>
  <si>
    <r>
      <rPr>
        <b/>
        <sz val="10"/>
        <color indexed="8"/>
        <rFont val="Arial"/>
        <family val="2"/>
      </rPr>
      <t xml:space="preserve">(3) </t>
    </r>
    <r>
      <rPr>
        <sz val="10"/>
        <color indexed="8"/>
        <rFont val="Arial"/>
        <family val="2"/>
      </rPr>
      <t>Neither baseline scenario nor the adverse scenario and results of the stress test should in any way be construed as a bank's forecast or directly compared to bank's other published information.</t>
    </r>
  </si>
  <si>
    <r>
      <rPr>
        <b/>
        <sz val="10"/>
        <color indexed="8"/>
        <rFont val="Arial"/>
        <family val="2"/>
      </rPr>
      <t>(4)</t>
    </r>
    <r>
      <rPr>
        <sz val="10"/>
        <color indexed="8"/>
        <rFont val="Arial"/>
        <family val="2"/>
      </rPr>
      <t xml:space="preserve"> Full static balance sheet assumption excluding any mitigating management actions, mandatory restructuring or capital raisings post 31 December 2010 (all government support measures and capital raisings fully paid in before 31 December 2010 are included).</t>
    </r>
  </si>
  <si>
    <r>
      <rPr>
        <b/>
        <sz val="10"/>
        <color indexed="8"/>
        <rFont val="Arial"/>
        <family val="2"/>
      </rPr>
      <t>(5)</t>
    </r>
    <r>
      <rPr>
        <sz val="10"/>
        <color indexed="8"/>
        <rFont val="Arial"/>
        <family val="2"/>
      </rPr>
      <t xml:space="preserve"> Effects of capital raisings, government support and mandatory restructuring plans publicly announced and fully committed in period from 31 December 2010 to 30 April 2011, which are incorporated in the Core Tier 1 capital ratio reported as the outcome of the stress test.</t>
    </r>
  </si>
  <si>
    <r>
      <rPr>
        <b/>
        <sz val="10"/>
        <color indexed="8"/>
        <rFont val="Arial"/>
        <family val="2"/>
      </rPr>
      <t xml:space="preserve">(6) </t>
    </r>
    <r>
      <rPr>
        <sz val="10"/>
        <color indexed="8"/>
        <rFont val="Arial"/>
        <family val="2"/>
      </rPr>
      <t>The supervisory recognised capital ratio computed on the basis of additional mitigating measures  presented in this section. The ratio is based primarily on the EBA definition, but may include other mitigating measures not recognised by the EBA methodology as having impacts in the Core Tier 1 capital, but which are considered by the national supervisory authorities as appropriate mitigating measures for the stressed conditions. Where applicable, such measures are explained in the additional announcements issued by banks/national supervisory authorities. Details of all mitigating measures are presented in the worksheet "3 - Mitigating measures).</t>
    </r>
  </si>
  <si>
    <r>
      <t xml:space="preserve">Results of the 2011 EBA EU-wide stress test: Aggregate information and evolution of capital </t>
    </r>
    <r>
      <rPr>
        <b/>
        <vertAlign val="superscript"/>
        <sz val="14"/>
        <color indexed="8"/>
        <rFont val="Arial"/>
        <family val="2"/>
      </rPr>
      <t>(1-4)</t>
    </r>
  </si>
  <si>
    <r>
      <rPr>
        <b/>
        <sz val="10"/>
        <color indexed="8"/>
        <rFont val="Arial"/>
        <family val="2"/>
      </rPr>
      <t>A.</t>
    </r>
    <r>
      <rPr>
        <sz val="10"/>
        <color indexed="8"/>
        <rFont val="Arial"/>
        <family val="2"/>
      </rPr>
      <t xml:space="preserve"> Results of the stress test based on the </t>
    </r>
    <r>
      <rPr>
        <b/>
        <sz val="10"/>
        <color indexed="8"/>
        <rFont val="Arial"/>
        <family val="2"/>
      </rPr>
      <t xml:space="preserve">full static balance sheet assumption </t>
    </r>
    <r>
      <rPr>
        <sz val="10"/>
        <color indexed="8"/>
        <rFont val="Arial"/>
        <family val="2"/>
      </rPr>
      <t>without any mitigating actions, mandatory restructuring or capital raisings post 31 December 2010 (all government support measures fully paid in before 31 December 2010 are included)</t>
    </r>
  </si>
  <si>
    <r>
      <t xml:space="preserve">B. Results of the stress test recognising capital issuance and mandatory restructuring plans publicly announced and fully committed before </t>
    </r>
    <r>
      <rPr>
        <b/>
        <u/>
        <sz val="10"/>
        <color indexed="8"/>
        <rFont val="Arial"/>
        <family val="2"/>
      </rPr>
      <t>31 December 2010</t>
    </r>
  </si>
  <si>
    <r>
      <t xml:space="preserve">C. Results of the stress test recognising capital issuance and mandatory restructuring plans publicly announced and fully committed before </t>
    </r>
    <r>
      <rPr>
        <b/>
        <u/>
        <sz val="10"/>
        <color indexed="8"/>
        <rFont val="Arial"/>
        <family val="2"/>
      </rPr>
      <t>30 April 2011</t>
    </r>
    <r>
      <rPr>
        <b/>
        <sz val="10"/>
        <color indexed="8"/>
        <rFont val="Arial"/>
        <family val="2"/>
      </rPr>
      <t xml:space="preserve"> </t>
    </r>
  </si>
  <si>
    <r>
      <t xml:space="preserve">Other operating income </t>
    </r>
    <r>
      <rPr>
        <vertAlign val="superscript"/>
        <sz val="10"/>
        <color indexed="8"/>
        <rFont val="Arial"/>
        <family val="2"/>
      </rPr>
      <t>(5)</t>
    </r>
  </si>
  <si>
    <r>
      <t xml:space="preserve">Impairments on financial and non-financial assets in the banking book </t>
    </r>
    <r>
      <rPr>
        <b/>
        <i/>
        <vertAlign val="superscript"/>
        <sz val="10"/>
        <color indexed="8"/>
        <rFont val="Arial"/>
        <family val="2"/>
      </rPr>
      <t>(6)</t>
    </r>
  </si>
  <si>
    <r>
      <t xml:space="preserve">Other income </t>
    </r>
    <r>
      <rPr>
        <b/>
        <vertAlign val="superscript"/>
        <sz val="10"/>
        <color indexed="8"/>
        <rFont val="Arial"/>
        <family val="2"/>
      </rPr>
      <t>(5,6)</t>
    </r>
  </si>
  <si>
    <r>
      <t xml:space="preserve">Deferred Tax Assets </t>
    </r>
    <r>
      <rPr>
        <b/>
        <vertAlign val="superscript"/>
        <sz val="10"/>
        <color indexed="8"/>
        <rFont val="Arial"/>
        <family val="2"/>
      </rPr>
      <t>(8)</t>
    </r>
  </si>
  <si>
    <r>
      <t xml:space="preserve">Stock of provisions </t>
    </r>
    <r>
      <rPr>
        <b/>
        <vertAlign val="superscript"/>
        <sz val="10"/>
        <color indexed="8"/>
        <rFont val="Arial"/>
        <family val="2"/>
      </rPr>
      <t>(9)</t>
    </r>
  </si>
  <si>
    <r>
      <t xml:space="preserve">of which Sovereigns </t>
    </r>
    <r>
      <rPr>
        <vertAlign val="superscript"/>
        <sz val="10"/>
        <color indexed="8"/>
        <rFont val="Arial"/>
        <family val="2"/>
      </rPr>
      <t>(10)</t>
    </r>
  </si>
  <si>
    <r>
      <t xml:space="preserve">of which Institutions </t>
    </r>
    <r>
      <rPr>
        <vertAlign val="superscript"/>
        <sz val="10"/>
        <color indexed="8"/>
        <rFont val="Arial"/>
        <family val="2"/>
      </rPr>
      <t>(10)</t>
    </r>
  </si>
  <si>
    <r>
      <t>of which Commercial real estate</t>
    </r>
    <r>
      <rPr>
        <vertAlign val="superscript"/>
        <sz val="10"/>
        <color indexed="8"/>
        <rFont val="Arial"/>
        <family val="2"/>
      </rPr>
      <t xml:space="preserve"> </t>
    </r>
    <r>
      <rPr>
        <b/>
        <vertAlign val="superscript"/>
        <sz val="10"/>
        <color indexed="8"/>
        <rFont val="Arial"/>
        <family val="2"/>
      </rPr>
      <t>(11)</t>
    </r>
  </si>
  <si>
    <r>
      <t xml:space="preserve">Coverage ratio (%) </t>
    </r>
    <r>
      <rPr>
        <b/>
        <vertAlign val="superscript"/>
        <sz val="10"/>
        <color indexed="8"/>
        <rFont val="Arial"/>
        <family val="2"/>
      </rPr>
      <t>(12)</t>
    </r>
  </si>
  <si>
    <r>
      <t xml:space="preserve">Loss rates (%) </t>
    </r>
    <r>
      <rPr>
        <b/>
        <vertAlign val="superscript"/>
        <sz val="10"/>
        <color indexed="8"/>
        <rFont val="Arial"/>
        <family val="2"/>
      </rPr>
      <t>(13)</t>
    </r>
  </si>
  <si>
    <r>
      <rPr>
        <b/>
        <sz val="10"/>
        <color indexed="8"/>
        <rFont val="Arial"/>
        <family val="2"/>
      </rPr>
      <t xml:space="preserve">D. Other mitigating measures </t>
    </r>
    <r>
      <rPr>
        <sz val="10"/>
        <color indexed="8"/>
        <rFont val="Arial"/>
        <family val="2"/>
      </rPr>
      <t xml:space="preserve">(see Mitigating measures worksheet for details), million EUR </t>
    </r>
    <r>
      <rPr>
        <b/>
        <vertAlign val="superscript"/>
        <sz val="10"/>
        <color indexed="8"/>
        <rFont val="Arial"/>
        <family val="2"/>
      </rPr>
      <t>(14)</t>
    </r>
  </si>
  <si>
    <r>
      <t xml:space="preserve">A) Use of provisions and/or other reserves (including release of countercyclical provisions), capital ratio effect </t>
    </r>
    <r>
      <rPr>
        <b/>
        <vertAlign val="superscript"/>
        <sz val="10"/>
        <color indexed="8"/>
        <rFont val="Arial"/>
        <family val="2"/>
      </rPr>
      <t>(6)</t>
    </r>
  </si>
  <si>
    <t>B1) Divestments and other business decisions taken by 30 April 2011, capital ratio effect (+/-)</t>
  </si>
  <si>
    <t>C1) Other disinvestments and restructuring measures, including also future mandatory restructuring not yet approved with the EU Commission under the EU State Aid rules, capital ratio effect (+/-)</t>
  </si>
  <si>
    <t>D) Future planned issuances of common equity instruments (private issuances), capital ratio effect</t>
  </si>
  <si>
    <t>E) Future planned government subscriptions of capital instruments (including hybrids), capital ratio effect</t>
  </si>
  <si>
    <r>
      <t>Supervisory recognised capital ratio (%)</t>
    </r>
    <r>
      <rPr>
        <b/>
        <i/>
        <vertAlign val="superscript"/>
        <sz val="10"/>
        <color indexed="8"/>
        <rFont val="Arial"/>
        <family val="2"/>
      </rPr>
      <t>(15)</t>
    </r>
  </si>
  <si>
    <r>
      <rPr>
        <b/>
        <sz val="10"/>
        <color indexed="8"/>
        <rFont val="Arial"/>
        <family val="2"/>
      </rPr>
      <t>(4)</t>
    </r>
    <r>
      <rPr>
        <sz val="10"/>
        <color indexed="8"/>
        <rFont val="Arial"/>
        <family val="2"/>
      </rPr>
      <t xml:space="preserve"> Regulatory transitional floors are applied where binding. RWA for credit risk have been calculated in accordance with the EBA methodology assuming an additional floor imposed at a level of RWA, before regulatory transitional floors, for December 2010 for both IRB and STA portfolios.</t>
    </r>
  </si>
  <si>
    <r>
      <rPr>
        <b/>
        <sz val="10"/>
        <color indexed="8"/>
        <rFont val="Arial"/>
        <family val="2"/>
      </rPr>
      <t>(6)</t>
    </r>
    <r>
      <rPr>
        <sz val="10"/>
        <color indexed="8"/>
        <rFont val="Arial"/>
        <family val="2"/>
      </rPr>
      <t xml:space="preserve"> If under the national legislation, the release of countercyclical provisions and/or other similar reserves is allowed, this figure for 2010 could be included  either in rows "Impairments on financial assets in the banking book" or "Other income" for 2010, whereas under the EU-wide stress test methodology such release for 2011-2012 should be reported in Section D as other mitigating measures.</t>
    </r>
  </si>
  <si>
    <r>
      <rPr>
        <b/>
        <sz val="10"/>
        <color indexed="8"/>
        <rFont val="Arial"/>
        <family val="2"/>
      </rPr>
      <t xml:space="preserve">(7) </t>
    </r>
    <r>
      <rPr>
        <sz val="10"/>
        <color indexed="8"/>
        <rFont val="Arial"/>
        <family val="2"/>
      </rPr>
      <t>Net profit includes profit attributable to minority interests.</t>
    </r>
  </si>
  <si>
    <r>
      <rPr>
        <b/>
        <sz val="10"/>
        <color indexed="8"/>
        <rFont val="Arial"/>
        <family val="2"/>
      </rPr>
      <t>(8)</t>
    </r>
    <r>
      <rPr>
        <sz val="10"/>
        <color indexed="8"/>
        <rFont val="Arial"/>
        <family val="2"/>
      </rPr>
      <t xml:space="preserve"> Deferred tax assets as referred to in paragraph 69 of BCBS publication dated December 2010 : “Basel 3 – a global regulatory framework for more resilient banks and banking systems”.</t>
    </r>
  </si>
  <si>
    <r>
      <rPr>
        <b/>
        <sz val="10"/>
        <color indexed="8"/>
        <rFont val="Arial"/>
        <family val="2"/>
      </rPr>
      <t>(9)</t>
    </r>
    <r>
      <rPr>
        <sz val="10"/>
        <color indexed="8"/>
        <rFont val="Arial"/>
        <family val="2"/>
      </rPr>
      <t xml:space="preserve"> Stock of provisions  includes collective and specific provisions as well as countercyclical provisions, in the jurisdictions, where required by the national legislation.</t>
    </r>
  </si>
  <si>
    <r>
      <rPr>
        <b/>
        <sz val="10"/>
        <color indexed="8"/>
        <rFont val="Arial"/>
        <family val="2"/>
      </rPr>
      <t>(10)</t>
    </r>
    <r>
      <rPr>
        <sz val="10"/>
        <color indexed="8"/>
        <rFont val="Arial"/>
        <family val="2"/>
      </rPr>
      <t xml:space="preserve"> Provisions for non-defaulted exposures to sovereigns and financial institutions have been computed taking into account benchmark risk parameters (PDs and LGDs) provided by the EBA and referring to external credit ratings and assuming hypothetical scenario of rating agency downgrades of sovereigns.</t>
    </r>
  </si>
  <si>
    <r>
      <rPr>
        <b/>
        <sz val="10"/>
        <color indexed="8"/>
        <rFont val="Arial"/>
        <family val="2"/>
      </rPr>
      <t>(11)</t>
    </r>
    <r>
      <rPr>
        <sz val="10"/>
        <color indexed="8"/>
        <rFont val="Arial"/>
        <family val="2"/>
      </rPr>
      <t xml:space="preserve"> For definition of commercial real estate please refer to footnote (5) in the worksheet "4 - EADs".</t>
    </r>
  </si>
  <si>
    <r>
      <rPr>
        <b/>
        <sz val="10"/>
        <color indexed="8"/>
        <rFont val="Arial"/>
        <family val="2"/>
      </rPr>
      <t xml:space="preserve">(12) </t>
    </r>
    <r>
      <rPr>
        <sz val="10"/>
        <color indexed="8"/>
        <rFont val="Arial"/>
        <family val="2"/>
      </rPr>
      <t>Coverage ratio = stock of provisions on defaulted assets / stock of defaulted assets expressed in EAD for the specific portfolio.</t>
    </r>
  </si>
  <si>
    <r>
      <rPr>
        <b/>
        <sz val="10"/>
        <color indexed="8"/>
        <rFont val="Arial"/>
        <family val="2"/>
      </rPr>
      <t xml:space="preserve">(13) </t>
    </r>
    <r>
      <rPr>
        <sz val="10"/>
        <color indexed="8"/>
        <rFont val="Arial"/>
        <family val="2"/>
      </rPr>
      <t>Loss rate = total impairment flow (specific and collective impairment flow) for a year / total EAD for the specific portfolio (including defaulted and non-defaulted assets but excluding securitisation and counterparty credit risk exposures).</t>
    </r>
  </si>
  <si>
    <r>
      <rPr>
        <b/>
        <sz val="10"/>
        <color indexed="8"/>
        <rFont val="Arial"/>
        <family val="2"/>
      </rPr>
      <t>(14)</t>
    </r>
    <r>
      <rPr>
        <sz val="10"/>
        <color indexed="8"/>
        <rFont val="Arial"/>
        <family val="2"/>
      </rPr>
      <t xml:space="preserve"> All elements are be reported net of tax effects.</t>
    </r>
  </si>
  <si>
    <r>
      <rPr>
        <b/>
        <sz val="10"/>
        <color indexed="8"/>
        <rFont val="Arial"/>
        <family val="2"/>
      </rPr>
      <t xml:space="preserve">(15) </t>
    </r>
    <r>
      <rPr>
        <sz val="10"/>
        <color indexed="8"/>
        <rFont val="Arial"/>
        <family val="2"/>
      </rPr>
      <t>The supervisory recognised capital ratio computed on the basis of additional mitigating measures  presented in this section. The ratio is based primarily on the EBA definition, but may include other mitigating measures not recognised by the EBA methodology as having impacts in the Core Tier 1 capital, but which are considered by the national supervisory authorities as appropriate mitigating measures for the stressed conditions. Where applicable, such measures are explained in the additional announcements issued by banks/national supervisory authorities. Details of all mitigating measures are presented in the worksheet "3 - Mitigating measures).</t>
    </r>
  </si>
  <si>
    <r>
      <t xml:space="preserve">Results of the 2011 EBA EU-wide stress test: Overview of mitigating measures </t>
    </r>
    <r>
      <rPr>
        <b/>
        <vertAlign val="superscript"/>
        <sz val="14"/>
        <color indexed="8"/>
        <rFont val="Arial"/>
        <family val="2"/>
      </rPr>
      <t>(1-2)</t>
    </r>
  </si>
  <si>
    <r>
      <t xml:space="preserve">Date of completion </t>
    </r>
    <r>
      <rPr>
        <sz val="10"/>
        <color indexed="8"/>
        <rFont val="Arial"/>
        <family val="2"/>
      </rPr>
      <t xml:space="preserve"> (actual or planned for future issuances)</t>
    </r>
  </si>
  <si>
    <r>
      <t xml:space="preserve">RWA impact
</t>
    </r>
    <r>
      <rPr>
        <sz val="10"/>
        <color indexed="8"/>
        <rFont val="Arial"/>
        <family val="2"/>
      </rPr>
      <t>(in million EUR)</t>
    </r>
  </si>
  <si>
    <r>
      <t xml:space="preserve">A) Use of provisions and/or other reserves </t>
    </r>
    <r>
      <rPr>
        <sz val="10"/>
        <color indexed="8"/>
        <rFont val="Arial"/>
        <family val="2"/>
      </rPr>
      <t xml:space="preserve">(including release of countercyclical provisions), </t>
    </r>
    <r>
      <rPr>
        <b/>
        <vertAlign val="superscript"/>
        <sz val="10"/>
        <color indexed="8"/>
        <rFont val="Arial"/>
        <family val="2"/>
      </rPr>
      <t>(3)</t>
    </r>
  </si>
  <si>
    <r>
      <t xml:space="preserve">(dated/ undated) </t>
    </r>
    <r>
      <rPr>
        <b/>
        <vertAlign val="superscript"/>
        <sz val="10"/>
        <color indexed="8"/>
        <rFont val="Arial"/>
        <family val="2"/>
      </rPr>
      <t>(4)</t>
    </r>
  </si>
  <si>
    <r>
      <rPr>
        <b/>
        <sz val="10"/>
        <color indexed="8"/>
        <rFont val="Arial"/>
        <family val="2"/>
      </rPr>
      <t xml:space="preserve">(1) </t>
    </r>
    <r>
      <rPr>
        <sz val="10"/>
        <color indexed="8"/>
        <rFont val="Arial"/>
        <family val="2"/>
      </rPr>
      <t>The order of the measures follows the order of mitigating measures reported in the Section D of the worksheet "1 - Aggregate information".</t>
    </r>
  </si>
  <si>
    <r>
      <rPr>
        <b/>
        <sz val="10"/>
        <color indexed="8"/>
        <rFont val="Arial"/>
        <family val="2"/>
      </rPr>
      <t>(2)</t>
    </r>
    <r>
      <rPr>
        <sz val="10"/>
        <color indexed="8"/>
        <rFont val="Arial"/>
        <family val="2"/>
      </rPr>
      <t xml:space="preserve"> All elements are be reported net of tax effects.</t>
    </r>
  </si>
  <si>
    <r>
      <rPr>
        <b/>
        <sz val="10"/>
        <color indexed="8"/>
        <rFont val="Arial"/>
        <family val="2"/>
      </rPr>
      <t>(3)</t>
    </r>
    <r>
      <rPr>
        <sz val="10"/>
        <color indexed="8"/>
        <rFont val="Arial"/>
        <family val="2"/>
      </rPr>
      <t xml:space="preserve"> If under the national legislation, the release of countercyclical provisions and/or other similar reserves is allowed, this figure for 2010 could be included  either in rows "Impairments on financial assets in the banking book" or "Other income" for 2010, whereas under the EU-wide stress test methodology such release for 2011-2012 should be reported in Section D of the worksheet "1- Aggregate information" as other mitigating measures and explained in this worksheet.</t>
    </r>
  </si>
  <si>
    <r>
      <rPr>
        <b/>
        <sz val="10"/>
        <color indexed="8"/>
        <rFont val="Arial"/>
        <family val="2"/>
      </rPr>
      <t>(4)</t>
    </r>
    <r>
      <rPr>
        <sz val="10"/>
        <color indexed="8"/>
        <rFont val="Arial"/>
        <family val="2"/>
      </rPr>
      <t xml:space="preserve"> If dated please insert the maturity date (dd/mm/yy) otherwise specify undated.</t>
    </r>
  </si>
  <si>
    <r>
      <t>Results of the 2011 EBA EU-wide stress test: Credit risk exposures (EAD -  exposure at default), as of 31 December 2010, mln EUR,</t>
    </r>
    <r>
      <rPr>
        <b/>
        <vertAlign val="superscript"/>
        <sz val="10"/>
        <color indexed="8"/>
        <rFont val="Arial"/>
        <family val="2"/>
      </rPr>
      <t xml:space="preserve"> (1-5)</t>
    </r>
  </si>
  <si>
    <r>
      <t>Total exposures</t>
    </r>
    <r>
      <rPr>
        <b/>
        <vertAlign val="superscript"/>
        <sz val="10"/>
        <color indexed="8"/>
        <rFont val="Arial"/>
        <family val="2"/>
      </rPr>
      <t xml:space="preserve"> (7)</t>
    </r>
  </si>
  <si>
    <r>
      <t>Loan to Value (LTV) ratio (%)</t>
    </r>
    <r>
      <rPr>
        <b/>
        <i/>
        <vertAlign val="superscript"/>
        <sz val="10"/>
        <color indexed="8"/>
        <rFont val="Arial"/>
        <family val="2"/>
      </rPr>
      <t>(6)</t>
    </r>
  </si>
  <si>
    <r>
      <t>Loan to Value (LTV) ratio (%),</t>
    </r>
    <r>
      <rPr>
        <b/>
        <i/>
        <vertAlign val="superscript"/>
        <sz val="10"/>
        <color indexed="8"/>
        <rFont val="Arial"/>
        <family val="2"/>
      </rPr>
      <t>(6)</t>
    </r>
  </si>
  <si>
    <r>
      <rPr>
        <b/>
        <sz val="10"/>
        <color indexed="8"/>
        <rFont val="Arial"/>
        <family val="2"/>
      </rPr>
      <t>(1)</t>
    </r>
    <r>
      <rPr>
        <sz val="10"/>
        <color indexed="8"/>
        <rFont val="Arial"/>
        <family val="2"/>
      </rPr>
      <t xml:space="preserve"> EAD - Exposure at Default or exposure value in the meaning of the CRD.</t>
    </r>
  </si>
  <si>
    <r>
      <rPr>
        <b/>
        <sz val="10"/>
        <color indexed="8"/>
        <rFont val="Arial"/>
        <family val="2"/>
      </rPr>
      <t>(2)</t>
    </r>
    <r>
      <rPr>
        <sz val="10"/>
        <color indexed="8"/>
        <rFont val="Arial"/>
        <family val="2"/>
      </rPr>
      <t xml:space="preserve"> The EAD reported here are based on the methodologies and portfolio breakdowns used in the 2011 EU-wide stress test, and hence may differ from the EAD reported by banks in their Pillar 3 disclosures, which can vary based on national regulation. For example, this would affect breakdown of EAD for real estate exposures and SME exposures.</t>
    </r>
  </si>
  <si>
    <r>
      <rPr>
        <b/>
        <sz val="10"/>
        <color indexed="8"/>
        <rFont val="Arial"/>
        <family val="2"/>
      </rPr>
      <t>(3)</t>
    </r>
    <r>
      <rPr>
        <sz val="10"/>
        <color indexed="8"/>
        <rFont val="Arial"/>
        <family val="2"/>
      </rPr>
      <t xml:space="preserve"> Breakdown by country and macro area (e.g. Asia) when EAD &gt;=5%. In any case coverage 100% of total EAD should be ensured (if exact mapping of some exposures to geographies is not possible, they should be allocated to the group “others”). </t>
    </r>
  </si>
  <si>
    <r>
      <rPr>
        <b/>
        <sz val="10"/>
        <color indexed="8"/>
        <rFont val="Arial"/>
        <family val="2"/>
      </rPr>
      <t xml:space="preserve">(4) </t>
    </r>
    <r>
      <rPr>
        <sz val="10"/>
        <color indexed="8"/>
        <rFont val="Arial"/>
        <family val="2"/>
      </rPr>
      <t xml:space="preserve">The allocation of countries and exposures to macro areas and emerging/non-emerging is according to the IMF WEO country groupings. See: http://www.imf.org/external/pubs/ft/weo/2010/01/weodata/groups.htm </t>
    </r>
  </si>
  <si>
    <r>
      <rPr>
        <b/>
        <sz val="10"/>
        <color indexed="8"/>
        <rFont val="Arial"/>
        <family val="2"/>
      </rPr>
      <t xml:space="preserve">(5) </t>
    </r>
    <r>
      <rPr>
        <sz val="10"/>
        <color indexed="8"/>
        <rFont val="Arial"/>
        <family val="2"/>
      </rPr>
      <t>Residential real estate property which is or will be occupied or let by the owner, or the beneficial owner in the case of personal investment companies, and commercial real estate property, that is, offices and other commercial premises, which are recognised as eligible collateral in the meaning of the CRD, with the following criteria, which need to be met:
(a) the value of the property does not materially depend upon the credit quality of the obligor. This requirement does not preclude situations where purely macro economic factors affect both the value of the property and the performance of the borrower; and
(b) the risk of the borrower does not materially depend upon the performance of the underlying property or project, but rather on the underlying capacity of the borrower to repay the debt from other sources. As such, repayment of the facility does not materially depend on any cash flow generated by the underlying property serving as collateral.</t>
    </r>
  </si>
  <si>
    <r>
      <rPr>
        <b/>
        <sz val="10"/>
        <color indexed="8"/>
        <rFont val="Arial"/>
        <family val="2"/>
      </rPr>
      <t xml:space="preserve">(7) </t>
    </r>
    <r>
      <rPr>
        <sz val="10"/>
        <color indexed="8"/>
        <rFont val="Arial"/>
        <family val="2"/>
      </rPr>
      <t>Total exposures is the total EAD according to the CRD definition based on which the bank computes RWA for credit risk. Total exposures, in addition to the exposures broken down by regulatory portfolios in this table, include EAD for securitisation transactions, counterparty credit risk, sovereigns, guaranteed by sovereigns, public sector entities and central banks.</t>
    </r>
  </si>
  <si>
    <r>
      <rPr>
        <b/>
        <sz val="10"/>
        <color indexed="8"/>
        <rFont val="Arial"/>
        <family val="2"/>
      </rPr>
      <t xml:space="preserve">(1) </t>
    </r>
    <r>
      <rPr>
        <sz val="10"/>
        <color indexed="8"/>
        <rFont val="Arial"/>
        <family val="2"/>
      </rPr>
      <t>The stress test was carried using the EBA common methodology, which includes a static balance sheet assumption and incorporates regulatory transitional floors, where binding (see http://www.eba.europa.eu/EU-wide-stress-testing/2011.aspx  for the details on the EBA methodology).</t>
    </r>
  </si>
  <si>
    <r>
      <t xml:space="preserve">Net profit after tax </t>
    </r>
    <r>
      <rPr>
        <vertAlign val="superscript"/>
        <sz val="10"/>
        <color indexed="8"/>
        <rFont val="Arial"/>
        <family val="2"/>
      </rPr>
      <t>(7)</t>
    </r>
  </si>
  <si>
    <r>
      <t xml:space="preserve">Capital ratio impact </t>
    </r>
    <r>
      <rPr>
        <sz val="10"/>
        <color indexed="8"/>
        <rFont val="Arial"/>
        <family val="2"/>
      </rPr>
      <t>(as of 31 December 2012)</t>
    </r>
    <r>
      <rPr>
        <b/>
        <sz val="10"/>
        <color indexed="8"/>
        <rFont val="Arial"/>
        <family val="2"/>
      </rPr>
      <t xml:space="preserve">
</t>
    </r>
    <r>
      <rPr>
        <sz val="10"/>
        <color indexed="8"/>
        <rFont val="Arial"/>
        <family val="2"/>
      </rPr>
      <t>%</t>
    </r>
  </si>
  <si>
    <r>
      <t xml:space="preserve">Date of issuance </t>
    </r>
    <r>
      <rPr>
        <sz val="10"/>
        <color indexed="8"/>
        <rFont val="Arial"/>
        <family val="2"/>
      </rPr>
      <t>(actual or planned for future issuances, dd/mm/yy)</t>
    </r>
  </si>
  <si>
    <r>
      <t xml:space="preserve">Capital / P&amp;L impact 
</t>
    </r>
    <r>
      <rPr>
        <sz val="10"/>
        <color indexed="8"/>
        <rFont val="Arial"/>
        <family val="2"/>
      </rPr>
      <t>(in million EUR)</t>
    </r>
  </si>
  <si>
    <r>
      <rPr>
        <b/>
        <sz val="10"/>
        <color indexed="8"/>
        <rFont val="Arial"/>
        <family val="2"/>
      </rPr>
      <t>(1)</t>
    </r>
    <r>
      <rPr>
        <sz val="10"/>
        <color indexed="8"/>
        <rFont val="Arial"/>
        <family val="2"/>
      </rPr>
      <t xml:space="preserve"> The stress test was carried using the EBA common methodology, which includes a static balance sheet assumption (see http://www.eba.europa.eu/EU-wide-stress-testing/2011.aspx  for the details on the EBA methodology).</t>
    </r>
  </si>
  <si>
    <t/>
  </si>
  <si>
    <t>Release of outstanding collective provisions as of 31.12.2010</t>
  </si>
  <si>
    <t>Usage of available collective provisions which were accumulated in previous years</t>
  </si>
  <si>
    <t>31.12.2011</t>
  </si>
  <si>
    <t>1)  Disposal of up to 20% of Finansbank ownership</t>
  </si>
  <si>
    <t>2)  Acquisition of 49.99% of CPT Investments capital</t>
  </si>
  <si>
    <t>31.08.2011</t>
  </si>
  <si>
    <r>
      <t xml:space="preserve">Results of the 2011 EBA EU-wide stress test: Exposures to EEA sovereigns (central and local governments), as of 31 December 2010, mln EUR </t>
    </r>
    <r>
      <rPr>
        <b/>
        <vertAlign val="superscript"/>
        <sz val="10"/>
        <rFont val="Arial"/>
        <family val="2"/>
      </rPr>
      <t>(1,2)</t>
    </r>
  </si>
  <si>
    <t>EEA 30</t>
  </si>
  <si>
    <r>
      <t xml:space="preserve">GROSS DIRECT LONG EXPOSURES </t>
    </r>
    <r>
      <rPr>
        <sz val="10"/>
        <rFont val="Arial"/>
        <family val="2"/>
      </rPr>
      <t>(accounting value gross of specific provisions)</t>
    </r>
  </si>
  <si>
    <t>of which: Trading book</t>
  </si>
  <si>
    <r>
      <rPr>
        <b/>
        <sz val="10"/>
        <rFont val="Arial"/>
        <family val="2"/>
      </rPr>
      <t xml:space="preserve">(1) </t>
    </r>
    <r>
      <rPr>
        <sz val="10"/>
        <rFont val="Arial"/>
        <family val="2"/>
      </rPr>
      <t xml:space="preserve">The allocation of countries and exposures to macro areas and emerging/non-emerging is according to the IMF WEO country groupings. See: http://www.imf.org/external/pubs/ft/weo/2010/01/weodata/groups.htm </t>
    </r>
  </si>
  <si>
    <r>
      <rPr>
        <b/>
        <sz val="10"/>
        <rFont val="Arial"/>
        <family val="2"/>
      </rPr>
      <t xml:space="preserve">(2) </t>
    </r>
    <r>
      <rPr>
        <sz val="10"/>
        <rFont val="Arial"/>
        <family val="2"/>
      </rPr>
      <t>The exposures reported in this worksheet cover only exposures to central and local governments, and do not include exposures to other counterparts with full or partial government guarantees. Such exposures are reported in the worksheet "4 - EADs".</t>
    </r>
  </si>
  <si>
    <r>
      <rPr>
        <b/>
        <sz val="10"/>
        <color indexed="8"/>
        <rFont val="Arial"/>
        <family val="2"/>
      </rPr>
      <t>(6)</t>
    </r>
    <r>
      <rPr>
        <sz val="10"/>
        <color indexed="8"/>
        <rFont val="Arial"/>
        <family val="2"/>
      </rPr>
      <t xml:space="preserve"> Loan to value ratio - ratio of EAD to the market value of real estate used as collateral for such exposures. Given the different methodologies applied to assessing the value, the bank is required to explain the computation of the ratio. In particular (a) whether collateral values is marked-to-market or any other valuation method is used, (b) whether the amount has been adjusted for principal repayments, and (c) how guarantees other than the underlying property are treated.
</t>
    </r>
    <r>
      <rPr>
        <b/>
        <sz val="10"/>
        <color indexed="8"/>
        <rFont val="Arial"/>
        <family val="2"/>
      </rPr>
      <t>Definition of Loan to Value ratio used: Book Value of Loan / Most Recent Market Value of Property Collateral only</t>
    </r>
  </si>
  <si>
    <t>Name of the bank: NATIONAL BANK OF GREECE SA</t>
  </si>
  <si>
    <t>NATIONAL BANK OF GREECE SA</t>
  </si>
  <si>
    <r>
      <rPr>
        <b/>
        <sz val="10"/>
        <color indexed="8"/>
        <rFont val="Arial"/>
        <family val="2"/>
      </rPr>
      <t>(5)</t>
    </r>
    <r>
      <rPr>
        <sz val="10"/>
        <color indexed="8"/>
        <rFont val="Arial"/>
        <family val="2"/>
      </rPr>
      <t xml:space="preserve"> Banks are required to provide explanations of what "Other operating income" and "Other income" constitutes for. 
</t>
    </r>
    <r>
      <rPr>
        <b/>
        <sz val="10"/>
        <color indexed="8"/>
        <rFont val="Arial"/>
        <family val="2"/>
      </rPr>
      <t>Composition of "Other operating income" and "Other income":  Other operating income consists mainly of dividends income, gain/(losses) from financial assets and liabilities designated at fair value through p/l, contribution to deposits guarantee scheme and duties of the L.128.  Other Income includes mainly share of profits/(losses) from associates, participations and joint ventures, gain/(losses on non-financial assets (self-used property)</t>
    </r>
  </si>
  <si>
    <t xml:space="preserve">Complete a primary and secondary offering of up to 20% Finansbank's ownership to international investors. </t>
  </si>
  <si>
    <t>This plan has been approved by the Board of Directors of NBG.</t>
  </si>
  <si>
    <t>Therefore, NBG consolidates this percentage into its Core Tier 1 capital. NBG's Board of Directors has approved this acquisition.</t>
  </si>
  <si>
    <t>approved this acquisition.</t>
  </si>
  <si>
    <t>NBG acquires from Credit Suisse its participation into CPT Investments, i.e. 49.90% of the firm's capital. Therefore, NBG consolidates this percentage into its Core Tier 1 capital. NBG's Board of Directors has approved this acquisition.</t>
  </si>
</sst>
</file>

<file path=xl/styles.xml><?xml version="1.0" encoding="utf-8"?>
<styleSheet xmlns="http://schemas.openxmlformats.org/spreadsheetml/2006/main">
  <numFmts count="13">
    <numFmt numFmtId="164" formatCode="_-* #,##0.00_-;\-* #,##0.00_-;_-* &quot;-&quot;??_-;_-@_-"/>
    <numFmt numFmtId="165" formatCode="0.0%"/>
    <numFmt numFmtId="166" formatCode="yyyy\-mm\-dd;@"/>
    <numFmt numFmtId="167" formatCode="0.0"/>
    <numFmt numFmtId="168" formatCode="0.0000"/>
    <numFmt numFmtId="169" formatCode="0.0000%"/>
    <numFmt numFmtId="170" formatCode="&quot;Yes&quot;;[Red]&quot;No&quot;"/>
    <numFmt numFmtId="171" formatCode="0.00000"/>
    <numFmt numFmtId="172" formatCode="[&gt;0]General"/>
    <numFmt numFmtId="173" formatCode="_-* #,##0_-;\-* #,##0_-;_-* &quot;-&quot;??_-;_-@_-"/>
    <numFmt numFmtId="174" formatCode="#,##0.0"/>
    <numFmt numFmtId="175" formatCode="#,##0_ ;\-#,##0\ "/>
    <numFmt numFmtId="176" formatCode="dd/mm/yy;@"/>
  </numFmts>
  <fonts count="29">
    <font>
      <sz val="11"/>
      <color theme="1"/>
      <name val="Calibri"/>
      <family val="2"/>
      <scheme val="minor"/>
    </font>
    <font>
      <sz val="11"/>
      <color indexed="8"/>
      <name val="Calibri"/>
      <family val="2"/>
    </font>
    <font>
      <sz val="10"/>
      <name val="Arial"/>
      <family val="2"/>
    </font>
    <font>
      <sz val="10"/>
      <name val="Arial"/>
      <family val="2"/>
    </font>
    <font>
      <b/>
      <u/>
      <sz val="10"/>
      <name val="Arial"/>
      <family val="2"/>
    </font>
    <font>
      <b/>
      <sz val="10"/>
      <name val="Arial"/>
      <family val="2"/>
    </font>
    <font>
      <b/>
      <sz val="14"/>
      <name val="Arial"/>
      <family val="2"/>
    </font>
    <font>
      <sz val="10"/>
      <color indexed="10"/>
      <name val="Arial"/>
      <family val="2"/>
    </font>
    <font>
      <u/>
      <sz val="10"/>
      <name val="Arial"/>
      <family val="2"/>
    </font>
    <font>
      <b/>
      <vertAlign val="superscript"/>
      <sz val="10"/>
      <name val="Arial"/>
      <family val="2"/>
    </font>
    <font>
      <sz val="10"/>
      <color indexed="8"/>
      <name val="Arial"/>
      <family val="2"/>
    </font>
    <font>
      <b/>
      <sz val="10"/>
      <color indexed="8"/>
      <name val="Arial"/>
      <family val="2"/>
    </font>
    <font>
      <b/>
      <vertAlign val="superscript"/>
      <sz val="14"/>
      <color indexed="8"/>
      <name val="Arial"/>
      <family val="2"/>
    </font>
    <font>
      <b/>
      <u/>
      <sz val="10"/>
      <color indexed="8"/>
      <name val="Arial"/>
      <family val="2"/>
    </font>
    <font>
      <b/>
      <vertAlign val="superscript"/>
      <sz val="10"/>
      <color indexed="8"/>
      <name val="Arial"/>
      <family val="2"/>
    </font>
    <font>
      <vertAlign val="superscript"/>
      <sz val="10"/>
      <color indexed="8"/>
      <name val="Arial"/>
      <family val="2"/>
    </font>
    <font>
      <b/>
      <i/>
      <vertAlign val="superscript"/>
      <sz val="10"/>
      <color indexed="8"/>
      <name val="Arial"/>
      <family val="2"/>
    </font>
    <font>
      <sz val="11"/>
      <color theme="1"/>
      <name val="Calibri"/>
      <family val="2"/>
      <scheme val="minor"/>
    </font>
    <font>
      <sz val="10"/>
      <color theme="1"/>
      <name val="Arial"/>
      <family val="2"/>
    </font>
    <font>
      <b/>
      <u/>
      <sz val="10"/>
      <color theme="1"/>
      <name val="Arial"/>
      <family val="2"/>
    </font>
    <font>
      <b/>
      <sz val="10"/>
      <color theme="1"/>
      <name val="Arial"/>
      <family val="2"/>
    </font>
    <font>
      <i/>
      <sz val="10"/>
      <color theme="1"/>
      <name val="Arial"/>
      <family val="2"/>
    </font>
    <font>
      <b/>
      <i/>
      <sz val="10"/>
      <color theme="1"/>
      <name val="Arial"/>
      <family val="2"/>
    </font>
    <font>
      <b/>
      <sz val="14"/>
      <color theme="1"/>
      <name val="Arial"/>
      <family val="2"/>
    </font>
    <font>
      <i/>
      <sz val="10"/>
      <name val="Arial"/>
      <family val="2"/>
    </font>
    <font>
      <sz val="10"/>
      <name val="Tahoma"/>
      <family val="2"/>
    </font>
    <font>
      <b/>
      <sz val="10"/>
      <name val="Tahoma"/>
      <family val="2"/>
    </font>
    <font>
      <sz val="10"/>
      <color rgb="FFFF0000"/>
      <name val="Tahoma"/>
      <family val="2"/>
    </font>
    <font>
      <sz val="10"/>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s>
  <cellStyleXfs count="61">
    <xf numFmtId="0" fontId="0" fillId="0" borderId="0"/>
    <xf numFmtId="3" fontId="7" fillId="2" borderId="1" applyFont="0" applyFill="0" applyProtection="0">
      <alignment horizontal="right"/>
    </xf>
    <xf numFmtId="164" fontId="17" fillId="0" borderId="0" applyFont="0" applyFill="0" applyBorder="0" applyAlignment="0" applyProtection="0"/>
    <xf numFmtId="0" fontId="2" fillId="3" borderId="1" applyNumberFormat="0" applyFont="0" applyBorder="0" applyAlignment="0" applyProtection="0">
      <alignment horizontal="center"/>
    </xf>
    <xf numFmtId="0" fontId="5" fillId="2" borderId="2" applyFont="0" applyBorder="0">
      <alignment horizontal="center" wrapText="1"/>
    </xf>
    <xf numFmtId="3" fontId="2" fillId="4" borderId="1" applyFont="0" applyProtection="0">
      <alignment horizontal="right"/>
    </xf>
    <xf numFmtId="10" fontId="2" fillId="4" borderId="1" applyFont="0" applyProtection="0">
      <alignment horizontal="right"/>
    </xf>
    <xf numFmtId="9" fontId="2" fillId="4" borderId="1" applyFont="0" applyProtection="0">
      <alignment horizontal="right"/>
    </xf>
    <xf numFmtId="0" fontId="2" fillId="4" borderId="2" applyNumberFormat="0" applyFont="0" applyBorder="0" applyAlignment="0" applyProtection="0">
      <alignment horizontal="left"/>
    </xf>
    <xf numFmtId="166" fontId="2" fillId="5" borderId="1" applyFont="0" applyAlignment="0">
      <protection locked="0"/>
    </xf>
    <xf numFmtId="3" fontId="2" fillId="5" borderId="1" applyFont="0">
      <alignment horizontal="right"/>
      <protection locked="0"/>
    </xf>
    <xf numFmtId="167" fontId="2" fillId="5" borderId="1" applyFont="0">
      <alignment horizontal="right"/>
      <protection locked="0"/>
    </xf>
    <xf numFmtId="168" fontId="2" fillId="6" borderId="1" applyProtection="0"/>
    <xf numFmtId="10" fontId="2" fillId="5" borderId="1" applyFont="0">
      <alignment horizontal="right"/>
      <protection locked="0"/>
    </xf>
    <xf numFmtId="9" fontId="2" fillId="5" borderId="3" applyFont="0">
      <alignment horizontal="right"/>
      <protection locked="0"/>
    </xf>
    <xf numFmtId="169" fontId="2" fillId="5" borderId="1">
      <alignment horizontal="right"/>
      <protection locked="0"/>
    </xf>
    <xf numFmtId="165" fontId="2" fillId="5" borderId="3" applyFont="0">
      <alignment horizontal="right"/>
      <protection locked="0"/>
    </xf>
    <xf numFmtId="0" fontId="2" fillId="5" borderId="1" applyFont="0">
      <alignment horizontal="center" wrapText="1"/>
      <protection locked="0"/>
    </xf>
    <xf numFmtId="49" fontId="2" fillId="5" borderId="1" applyFont="0" applyAlignment="0">
      <protection locked="0"/>
    </xf>
    <xf numFmtId="0" fontId="3" fillId="0" borderId="0"/>
    <xf numFmtId="0" fontId="2" fillId="0" borderId="0"/>
    <xf numFmtId="0" fontId="2" fillId="0" borderId="0"/>
    <xf numFmtId="3" fontId="2" fillId="7" borderId="1">
      <alignment horizontal="right"/>
      <protection locked="0"/>
    </xf>
    <xf numFmtId="167" fontId="2" fillId="7" borderId="1">
      <alignment horizontal="right"/>
      <protection locked="0"/>
    </xf>
    <xf numFmtId="10" fontId="2" fillId="7" borderId="1" applyFont="0">
      <alignment horizontal="right"/>
      <protection locked="0"/>
    </xf>
    <xf numFmtId="9" fontId="2" fillId="7" borderId="1">
      <alignment horizontal="right"/>
      <protection locked="0"/>
    </xf>
    <xf numFmtId="165" fontId="2" fillId="7" borderId="3" applyFont="0">
      <alignment horizontal="right"/>
      <protection locked="0"/>
    </xf>
    <xf numFmtId="0" fontId="2" fillId="7" borderId="1">
      <alignment horizontal="center" wrapText="1"/>
    </xf>
    <xf numFmtId="0" fontId="2" fillId="7" borderId="1" applyNumberFormat="0" applyFont="0">
      <alignment horizontal="center" wrapText="1"/>
      <protection locked="0"/>
    </xf>
    <xf numFmtId="9" fontId="1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170" fontId="2" fillId="2" borderId="1">
      <alignment horizontal="center"/>
    </xf>
    <xf numFmtId="3" fontId="2" fillId="2" borderId="1" applyFont="0">
      <alignment horizontal="right"/>
    </xf>
    <xf numFmtId="171" fontId="2" fillId="2" borderId="1" applyFont="0">
      <alignment horizontal="right"/>
    </xf>
    <xf numFmtId="167" fontId="2" fillId="2" borderId="1" applyFont="0">
      <alignment horizontal="right"/>
    </xf>
    <xf numFmtId="10" fontId="2" fillId="2" borderId="1" applyFont="0">
      <alignment horizontal="right"/>
    </xf>
    <xf numFmtId="9" fontId="2" fillId="2" borderId="1" applyFont="0">
      <alignment horizontal="right"/>
    </xf>
    <xf numFmtId="172" fontId="2" fillId="2" borderId="1" applyFont="0">
      <alignment horizontal="center" wrapText="1"/>
    </xf>
    <xf numFmtId="0" fontId="1" fillId="0" borderId="0"/>
    <xf numFmtId="166" fontId="2" fillId="8" borderId="1">
      <protection locked="0"/>
    </xf>
    <xf numFmtId="1" fontId="2" fillId="8" borderId="1" applyFont="0">
      <alignment horizontal="right"/>
    </xf>
    <xf numFmtId="168" fontId="2" fillId="8" borderId="1" applyFont="0"/>
    <xf numFmtId="9" fontId="2" fillId="8" borderId="1" applyFont="0">
      <alignment horizontal="right"/>
    </xf>
    <xf numFmtId="169" fontId="2" fillId="8" borderId="1" applyFont="0">
      <alignment horizontal="right"/>
    </xf>
    <xf numFmtId="10" fontId="2" fillId="8" borderId="1" applyFont="0">
      <alignment horizontal="right"/>
    </xf>
    <xf numFmtId="0" fontId="2" fillId="8" borderId="1" applyFont="0">
      <alignment horizontal="center" wrapText="1"/>
    </xf>
    <xf numFmtId="49" fontId="2" fillId="8" borderId="1" applyFont="0"/>
    <xf numFmtId="168" fontId="2" fillId="9" borderId="1" applyFont="0"/>
    <xf numFmtId="9" fontId="2" fillId="9" borderId="1" applyFont="0">
      <alignment horizontal="right"/>
    </xf>
    <xf numFmtId="168" fontId="2" fillId="10" borderId="1" applyFont="0">
      <alignment horizontal="right"/>
    </xf>
    <xf numFmtId="1" fontId="2" fillId="10" borderId="1" applyFont="0">
      <alignment horizontal="right"/>
    </xf>
    <xf numFmtId="168" fontId="2" fillId="10" borderId="1" applyFont="0"/>
    <xf numFmtId="167" fontId="2" fillId="10" borderId="1" applyFont="0"/>
    <xf numFmtId="10" fontId="2" fillId="10" borderId="1" applyFont="0">
      <alignment horizontal="right"/>
    </xf>
    <xf numFmtId="9" fontId="2" fillId="10" borderId="1" applyFont="0">
      <alignment horizontal="right"/>
    </xf>
    <xf numFmtId="169" fontId="2" fillId="10" borderId="1" applyFont="0">
      <alignment horizontal="right"/>
    </xf>
    <xf numFmtId="10" fontId="2" fillId="10" borderId="4" applyFont="0">
      <alignment horizontal="right"/>
    </xf>
    <xf numFmtId="0" fontId="2" fillId="10" borderId="1" applyFont="0">
      <alignment horizontal="center" wrapText="1"/>
      <protection locked="0"/>
    </xf>
    <xf numFmtId="49" fontId="2" fillId="10" borderId="1" applyFont="0"/>
    <xf numFmtId="0" fontId="2" fillId="0" borderId="0"/>
  </cellStyleXfs>
  <cellXfs count="465">
    <xf numFmtId="0" fontId="0" fillId="0" borderId="0" xfId="0"/>
    <xf numFmtId="0" fontId="2" fillId="0" borderId="5" xfId="19" applyFont="1" applyFill="1" applyBorder="1" applyAlignment="1" applyProtection="1">
      <alignment horizontal="left" wrapText="1"/>
      <protection locked="0"/>
    </xf>
    <xf numFmtId="0" fontId="2" fillId="0" borderId="0" xfId="19" applyFont="1" applyAlignment="1" applyProtection="1">
      <alignment wrapText="1"/>
      <protection locked="0"/>
    </xf>
    <xf numFmtId="0" fontId="2" fillId="0" borderId="0" xfId="0" applyFont="1" applyProtection="1">
      <protection locked="0"/>
    </xf>
    <xf numFmtId="0" fontId="2" fillId="0" borderId="0" xfId="0" applyFont="1" applyBorder="1" applyProtection="1">
      <protection locked="0"/>
    </xf>
    <xf numFmtId="0" fontId="18" fillId="0" borderId="0" xfId="0" applyFont="1" applyProtection="1">
      <protection locked="0"/>
    </xf>
    <xf numFmtId="0" fontId="4" fillId="0" borderId="5" xfId="0" applyFont="1" applyFill="1" applyBorder="1" applyAlignment="1" applyProtection="1">
      <alignment vertical="center" wrapText="1"/>
      <protection locked="0"/>
    </xf>
    <xf numFmtId="0" fontId="2" fillId="0" borderId="5" xfId="0" applyFont="1" applyBorder="1" applyProtection="1">
      <protection locked="0"/>
    </xf>
    <xf numFmtId="0" fontId="5" fillId="0" borderId="7" xfId="0" applyFont="1" applyFill="1" applyBorder="1" applyAlignment="1" applyProtection="1">
      <alignment horizontal="left" vertical="center" wrapText="1"/>
      <protection locked="0"/>
    </xf>
    <xf numFmtId="175" fontId="2" fillId="0" borderId="1" xfId="2" applyNumberFormat="1" applyFont="1" applyFill="1" applyBorder="1" applyAlignment="1" applyProtection="1">
      <alignment wrapText="1"/>
      <protection locked="0"/>
    </xf>
    <xf numFmtId="175" fontId="5" fillId="0" borderId="1" xfId="2" applyNumberFormat="1" applyFont="1" applyFill="1" applyBorder="1" applyAlignment="1" applyProtection="1">
      <alignment vertical="center" wrapText="1"/>
      <protection locked="0"/>
    </xf>
    <xf numFmtId="175" fontId="2" fillId="0" borderId="1" xfId="2" applyNumberFormat="1" applyFont="1" applyFill="1" applyBorder="1" applyAlignment="1" applyProtection="1">
      <alignment vertical="center" wrapText="1"/>
      <protection locked="0"/>
    </xf>
    <xf numFmtId="175" fontId="5" fillId="0" borderId="1" xfId="2" applyNumberFormat="1" applyFont="1" applyFill="1" applyBorder="1" applyAlignment="1" applyProtection="1">
      <alignment wrapText="1"/>
      <protection locked="0"/>
    </xf>
    <xf numFmtId="165" fontId="2" fillId="0" borderId="1" xfId="29" applyNumberFormat="1" applyFont="1" applyFill="1" applyBorder="1" applyAlignment="1" applyProtection="1">
      <alignment horizontal="center" vertical="center" wrapText="1"/>
      <protection locked="0"/>
    </xf>
    <xf numFmtId="175" fontId="5" fillId="11" borderId="1" xfId="2" applyNumberFormat="1" applyFont="1" applyFill="1" applyBorder="1" applyAlignment="1" applyProtection="1">
      <alignment vertical="center" wrapText="1"/>
      <protection locked="0"/>
    </xf>
    <xf numFmtId="173" fontId="5" fillId="12" borderId="8" xfId="2" applyNumberFormat="1" applyFont="1" applyFill="1" applyBorder="1" applyAlignment="1" applyProtection="1">
      <alignment wrapText="1"/>
      <protection locked="0"/>
    </xf>
    <xf numFmtId="165" fontId="5" fillId="12" borderId="4" xfId="29" applyNumberFormat="1" applyFont="1" applyFill="1" applyBorder="1" applyAlignment="1" applyProtection="1">
      <alignment wrapText="1"/>
      <protection locked="0"/>
    </xf>
    <xf numFmtId="165" fontId="2" fillId="0" borderId="6" xfId="29" applyNumberFormat="1" applyFont="1" applyFill="1" applyBorder="1" applyAlignment="1" applyProtection="1">
      <alignment horizontal="center" vertical="center" wrapText="1"/>
      <protection locked="0"/>
    </xf>
    <xf numFmtId="0" fontId="18" fillId="0" borderId="0" xfId="19" applyFont="1" applyProtection="1">
      <protection locked="0"/>
    </xf>
    <xf numFmtId="0" fontId="19" fillId="0" borderId="0" xfId="19" applyFont="1" applyProtection="1">
      <protection locked="0"/>
    </xf>
    <xf numFmtId="0" fontId="18" fillId="0" borderId="0" xfId="19" applyFont="1" applyAlignment="1" applyProtection="1">
      <alignment wrapText="1"/>
      <protection locked="0"/>
    </xf>
    <xf numFmtId="0" fontId="18" fillId="0" borderId="0" xfId="19" applyFont="1" applyFill="1" applyBorder="1" applyProtection="1">
      <protection locked="0"/>
    </xf>
    <xf numFmtId="0" fontId="18" fillId="0" borderId="0" xfId="19" applyFont="1" applyFill="1" applyProtection="1">
      <protection locked="0"/>
    </xf>
    <xf numFmtId="0" fontId="18" fillId="0" borderId="0" xfId="19" applyFont="1" applyFill="1" applyBorder="1" applyAlignment="1" applyProtection="1">
      <alignment wrapText="1"/>
      <protection locked="0"/>
    </xf>
    <xf numFmtId="0" fontId="18" fillId="0" borderId="0" xfId="19" applyFont="1" applyFill="1" applyBorder="1" applyAlignment="1" applyProtection="1">
      <alignment horizontal="center"/>
      <protection locked="0"/>
    </xf>
    <xf numFmtId="0" fontId="20" fillId="12" borderId="9" xfId="19" applyFont="1" applyFill="1" applyBorder="1" applyAlignment="1" applyProtection="1">
      <alignment wrapText="1"/>
      <protection locked="0"/>
    </xf>
    <xf numFmtId="0" fontId="20" fillId="12" borderId="10" xfId="19" applyNumberFormat="1" applyFont="1" applyFill="1" applyBorder="1" applyAlignment="1" applyProtection="1">
      <alignment horizontal="center" vertical="center" wrapText="1"/>
      <protection locked="0"/>
    </xf>
    <xf numFmtId="3" fontId="20" fillId="0" borderId="0" xfId="19" applyNumberFormat="1" applyFont="1" applyFill="1" applyBorder="1" applyAlignment="1" applyProtection="1">
      <alignment horizontal="center" wrapText="1"/>
      <protection locked="0"/>
    </xf>
    <xf numFmtId="0" fontId="20" fillId="0" borderId="11" xfId="19" applyFont="1" applyFill="1" applyBorder="1" applyAlignment="1" applyProtection="1">
      <alignment wrapText="1"/>
      <protection locked="0"/>
    </xf>
    <xf numFmtId="0" fontId="20" fillId="0" borderId="12" xfId="19" applyNumberFormat="1" applyFont="1" applyFill="1" applyBorder="1" applyAlignment="1" applyProtection="1">
      <alignment horizontal="center" vertical="center" wrapText="1"/>
      <protection locked="0"/>
    </xf>
    <xf numFmtId="0" fontId="18" fillId="0" borderId="11" xfId="19" applyFont="1" applyFill="1" applyBorder="1" applyAlignment="1" applyProtection="1">
      <alignment wrapText="1"/>
      <protection locked="0"/>
    </xf>
    <xf numFmtId="3" fontId="18" fillId="0" borderId="12" xfId="19" applyNumberFormat="1" applyFont="1" applyFill="1" applyBorder="1" applyAlignment="1" applyProtection="1">
      <alignment horizontal="center" vertical="center" wrapText="1"/>
      <protection locked="0"/>
    </xf>
    <xf numFmtId="3" fontId="18" fillId="0" borderId="0" xfId="19" applyNumberFormat="1" applyFont="1" applyFill="1" applyBorder="1" applyAlignment="1" applyProtection="1">
      <alignment horizontal="center"/>
      <protection locked="0"/>
    </xf>
    <xf numFmtId="0" fontId="18" fillId="0" borderId="13" xfId="0" applyFont="1" applyBorder="1" applyAlignment="1" applyProtection="1">
      <alignment wrapText="1"/>
      <protection locked="0"/>
    </xf>
    <xf numFmtId="3" fontId="18" fillId="0" borderId="14" xfId="19" applyNumberFormat="1" applyFont="1" applyFill="1" applyBorder="1" applyAlignment="1" applyProtection="1">
      <alignment horizontal="center" vertical="center" wrapText="1"/>
      <protection locked="0"/>
    </xf>
    <xf numFmtId="0" fontId="18" fillId="0" borderId="11" xfId="0" applyFont="1" applyBorder="1" applyProtection="1">
      <protection locked="0"/>
    </xf>
    <xf numFmtId="0" fontId="20" fillId="12" borderId="5" xfId="19" applyFont="1" applyFill="1" applyBorder="1" applyAlignment="1" applyProtection="1">
      <alignment wrapText="1"/>
      <protection locked="0"/>
    </xf>
    <xf numFmtId="165" fontId="20" fillId="12" borderId="5" xfId="29" applyNumberFormat="1" applyFont="1" applyFill="1" applyBorder="1" applyAlignment="1" applyProtection="1">
      <alignment horizontal="center" vertical="center" wrapText="1"/>
      <protection locked="0"/>
    </xf>
    <xf numFmtId="0" fontId="18" fillId="11" borderId="8" xfId="0" applyFont="1" applyFill="1" applyBorder="1" applyAlignment="1" applyProtection="1">
      <alignment wrapText="1"/>
      <protection locked="0"/>
    </xf>
    <xf numFmtId="165" fontId="18" fillId="11" borderId="8" xfId="29" applyNumberFormat="1" applyFont="1" applyFill="1" applyBorder="1" applyAlignment="1" applyProtection="1">
      <alignment horizontal="center" vertical="center" wrapText="1"/>
      <protection locked="0"/>
    </xf>
    <xf numFmtId="165" fontId="18" fillId="0" borderId="0" xfId="30" applyNumberFormat="1" applyFont="1" applyFill="1" applyBorder="1" applyAlignment="1" applyProtection="1">
      <alignment horizontal="center"/>
      <protection locked="0"/>
    </xf>
    <xf numFmtId="0" fontId="21" fillId="0" borderId="11" xfId="19" applyFont="1" applyFill="1" applyBorder="1" applyAlignment="1" applyProtection="1">
      <alignment horizontal="left" wrapText="1" indent="2"/>
      <protection locked="0"/>
    </xf>
    <xf numFmtId="3" fontId="21" fillId="0" borderId="12" xfId="19" applyNumberFormat="1" applyFont="1" applyFill="1" applyBorder="1" applyAlignment="1" applyProtection="1">
      <alignment horizontal="center" vertical="center" wrapText="1"/>
      <protection locked="0"/>
    </xf>
    <xf numFmtId="0" fontId="18" fillId="0" borderId="15" xfId="0" applyFont="1" applyBorder="1" applyAlignment="1" applyProtection="1">
      <alignment wrapText="1"/>
      <protection locked="0"/>
    </xf>
    <xf numFmtId="3" fontId="18" fillId="0" borderId="16" xfId="19" applyNumberFormat="1" applyFont="1" applyFill="1" applyBorder="1" applyAlignment="1" applyProtection="1">
      <alignment horizontal="center" vertical="center" wrapText="1"/>
      <protection locked="0"/>
    </xf>
    <xf numFmtId="0" fontId="20" fillId="11" borderId="11" xfId="0" applyFont="1" applyFill="1" applyBorder="1" applyAlignment="1" applyProtection="1">
      <alignment wrapText="1"/>
      <protection locked="0"/>
    </xf>
    <xf numFmtId="165" fontId="20" fillId="11" borderId="12" xfId="29" applyNumberFormat="1" applyFont="1" applyFill="1" applyBorder="1" applyAlignment="1" applyProtection="1">
      <alignment horizontal="center" vertical="center" wrapText="1"/>
      <protection locked="0"/>
    </xf>
    <xf numFmtId="0" fontId="20" fillId="0" borderId="13" xfId="19" applyFont="1" applyFill="1" applyBorder="1" applyAlignment="1" applyProtection="1">
      <alignment wrapText="1"/>
      <protection locked="0"/>
    </xf>
    <xf numFmtId="3" fontId="20" fillId="0" borderId="14" xfId="19" applyNumberFormat="1" applyFont="1" applyFill="1" applyBorder="1" applyAlignment="1" applyProtection="1">
      <alignment horizontal="center" vertical="center" wrapText="1"/>
      <protection locked="0"/>
    </xf>
    <xf numFmtId="0" fontId="20" fillId="0" borderId="12" xfId="19" applyNumberFormat="1" applyFont="1" applyFill="1" applyBorder="1" applyAlignment="1" applyProtection="1">
      <alignment vertical="center" wrapText="1"/>
      <protection locked="0"/>
    </xf>
    <xf numFmtId="0" fontId="20" fillId="12" borderId="11" xfId="19" applyFont="1" applyFill="1" applyBorder="1" applyAlignment="1" applyProtection="1">
      <alignment wrapText="1"/>
      <protection locked="0"/>
    </xf>
    <xf numFmtId="0" fontId="20" fillId="12" borderId="12" xfId="19" applyNumberFormat="1" applyFont="1" applyFill="1" applyBorder="1" applyAlignment="1" applyProtection="1">
      <alignment horizontal="center" vertical="center" wrapText="1"/>
      <protection locked="0"/>
    </xf>
    <xf numFmtId="0" fontId="21" fillId="0" borderId="11" xfId="0" applyFont="1" applyFill="1" applyBorder="1" applyAlignment="1" applyProtection="1">
      <alignment horizontal="left" vertical="center" wrapText="1"/>
      <protection locked="0"/>
    </xf>
    <xf numFmtId="174" fontId="21" fillId="0" borderId="12" xfId="19" applyNumberFormat="1" applyFont="1" applyFill="1" applyBorder="1" applyAlignment="1" applyProtection="1">
      <alignment horizontal="center" vertical="center" wrapText="1"/>
      <protection locked="0"/>
    </xf>
    <xf numFmtId="0" fontId="21" fillId="0" borderId="17" xfId="0" applyFont="1" applyFill="1" applyBorder="1" applyAlignment="1" applyProtection="1">
      <alignment horizontal="left" vertical="center" wrapText="1"/>
      <protection locked="0"/>
    </xf>
    <xf numFmtId="174" fontId="21" fillId="0" borderId="18" xfId="19" applyNumberFormat="1" applyFont="1" applyFill="1" applyBorder="1" applyAlignment="1" applyProtection="1">
      <alignment horizontal="center" vertical="center" wrapText="1"/>
      <protection locked="0"/>
    </xf>
    <xf numFmtId="0" fontId="20" fillId="12" borderId="0" xfId="19" applyFont="1" applyFill="1" applyProtection="1">
      <protection locked="0"/>
    </xf>
    <xf numFmtId="0" fontId="18" fillId="12" borderId="0" xfId="19" applyNumberFormat="1" applyFont="1" applyFill="1" applyBorder="1" applyAlignment="1" applyProtection="1">
      <alignment horizontal="center" vertical="center" wrapText="1"/>
      <protection locked="0"/>
    </xf>
    <xf numFmtId="0" fontId="18" fillId="0" borderId="0" xfId="19" applyFont="1" applyFill="1" applyAlignment="1" applyProtection="1">
      <alignment wrapText="1"/>
      <protection locked="0"/>
    </xf>
    <xf numFmtId="174" fontId="18" fillId="0" borderId="0" xfId="19" applyNumberFormat="1" applyFont="1" applyFill="1" applyBorder="1" applyAlignment="1" applyProtection="1">
      <alignment horizontal="center" vertical="center" wrapText="1"/>
      <protection locked="0"/>
    </xf>
    <xf numFmtId="0" fontId="18" fillId="0" borderId="8" xfId="19" applyFont="1" applyFill="1" applyBorder="1" applyAlignment="1" applyProtection="1">
      <alignment wrapText="1"/>
      <protection locked="0"/>
    </xf>
    <xf numFmtId="165" fontId="18" fillId="0" borderId="8" xfId="29" applyNumberFormat="1" applyFont="1" applyFill="1" applyBorder="1" applyAlignment="1" applyProtection="1">
      <alignment horizontal="center" wrapText="1"/>
      <protection locked="0"/>
    </xf>
    <xf numFmtId="0" fontId="20" fillId="3" borderId="0" xfId="19" applyFont="1" applyFill="1" applyAlignment="1" applyProtection="1">
      <alignment wrapText="1"/>
      <protection locked="0"/>
    </xf>
    <xf numFmtId="165" fontId="18" fillId="3" borderId="0" xfId="30" applyNumberFormat="1" applyFont="1" applyFill="1" applyBorder="1" applyAlignment="1" applyProtection="1">
      <alignment horizontal="center"/>
      <protection locked="0"/>
    </xf>
    <xf numFmtId="0" fontId="18" fillId="0" borderId="0" xfId="19" applyFont="1" applyFill="1" applyAlignment="1" applyProtection="1">
      <alignment vertical="center" wrapText="1"/>
      <protection locked="0"/>
    </xf>
    <xf numFmtId="0" fontId="18" fillId="0" borderId="0" xfId="19" applyFont="1" applyAlignment="1" applyProtection="1">
      <alignment vertical="center" wrapText="1"/>
      <protection locked="0"/>
    </xf>
    <xf numFmtId="0" fontId="18" fillId="0" borderId="5" xfId="19" applyFont="1" applyFill="1" applyBorder="1" applyAlignment="1" applyProtection="1">
      <alignment horizontal="left" wrapText="1"/>
      <protection locked="0"/>
    </xf>
    <xf numFmtId="0" fontId="18" fillId="0" borderId="5" xfId="19" applyFont="1" applyFill="1" applyBorder="1" applyProtection="1">
      <protection locked="0"/>
    </xf>
    <xf numFmtId="0" fontId="19" fillId="0" borderId="0" xfId="0" applyFont="1" applyProtection="1">
      <protection locked="0"/>
    </xf>
    <xf numFmtId="0" fontId="21" fillId="0" borderId="0" xfId="0" applyFont="1" applyProtection="1">
      <protection locked="0"/>
    </xf>
    <xf numFmtId="175" fontId="18" fillId="0" borderId="1" xfId="2" applyNumberFormat="1" applyFont="1" applyFill="1" applyBorder="1" applyAlignment="1" applyProtection="1">
      <alignment horizontal="right"/>
      <protection locked="0"/>
    </xf>
    <xf numFmtId="175" fontId="18" fillId="0" borderId="19" xfId="2" applyNumberFormat="1" applyFont="1" applyFill="1" applyBorder="1" applyAlignment="1" applyProtection="1">
      <alignment horizontal="right"/>
      <protection locked="0"/>
    </xf>
    <xf numFmtId="175" fontId="18" fillId="0" borderId="1" xfId="2" applyNumberFormat="1" applyFont="1" applyBorder="1" applyAlignment="1" applyProtection="1">
      <alignment horizontal="right"/>
      <protection locked="0"/>
    </xf>
    <xf numFmtId="175" fontId="18" fillId="0" borderId="19" xfId="2" applyNumberFormat="1" applyFont="1" applyBorder="1" applyAlignment="1" applyProtection="1">
      <alignment horizontal="right"/>
      <protection locked="0"/>
    </xf>
    <xf numFmtId="175" fontId="21" fillId="0" borderId="1" xfId="2" applyNumberFormat="1" applyFont="1" applyBorder="1" applyAlignment="1" applyProtection="1">
      <alignment horizontal="right"/>
      <protection locked="0"/>
    </xf>
    <xf numFmtId="175" fontId="21" fillId="0" borderId="19" xfId="2" applyNumberFormat="1" applyFont="1" applyBorder="1" applyAlignment="1" applyProtection="1">
      <alignment horizontal="right"/>
      <protection locked="0"/>
    </xf>
    <xf numFmtId="175" fontId="18" fillId="11" borderId="1" xfId="2" applyNumberFormat="1" applyFont="1" applyFill="1" applyBorder="1" applyAlignment="1" applyProtection="1">
      <alignment horizontal="right"/>
      <protection locked="0"/>
    </xf>
    <xf numFmtId="175" fontId="18" fillId="0" borderId="6" xfId="2" applyNumberFormat="1" applyFont="1" applyBorder="1" applyAlignment="1" applyProtection="1">
      <alignment horizontal="right"/>
      <protection locked="0"/>
    </xf>
    <xf numFmtId="175" fontId="18" fillId="0" borderId="20" xfId="2" applyNumberFormat="1" applyFont="1" applyBorder="1" applyAlignment="1" applyProtection="1">
      <alignment horizontal="right"/>
      <protection locked="0"/>
    </xf>
    <xf numFmtId="165" fontId="20" fillId="0" borderId="21" xfId="29" applyNumberFormat="1" applyFont="1" applyBorder="1" applyProtection="1">
      <protection locked="0"/>
    </xf>
    <xf numFmtId="165" fontId="20" fillId="0" borderId="22" xfId="29" applyNumberFormat="1" applyFont="1" applyBorder="1" applyProtection="1">
      <protection locked="0"/>
    </xf>
    <xf numFmtId="175" fontId="21" fillId="12" borderId="1" xfId="2" applyNumberFormat="1" applyFont="1" applyFill="1" applyBorder="1" applyAlignment="1" applyProtection="1">
      <alignment horizontal="right"/>
      <protection locked="0"/>
    </xf>
    <xf numFmtId="175" fontId="21" fillId="0" borderId="23" xfId="2" applyNumberFormat="1" applyFont="1" applyFill="1" applyBorder="1" applyAlignment="1" applyProtection="1">
      <alignment horizontal="right"/>
      <protection locked="0"/>
    </xf>
    <xf numFmtId="175" fontId="21" fillId="11" borderId="24" xfId="2" applyNumberFormat="1" applyFont="1" applyFill="1" applyBorder="1" applyAlignment="1" applyProtection="1">
      <alignment horizontal="right"/>
      <protection locked="0"/>
    </xf>
    <xf numFmtId="175" fontId="21" fillId="0" borderId="19" xfId="2" applyNumberFormat="1" applyFont="1" applyFill="1" applyBorder="1" applyAlignment="1" applyProtection="1">
      <alignment horizontal="right"/>
      <protection locked="0"/>
    </xf>
    <xf numFmtId="165" fontId="20" fillId="0" borderId="24" xfId="29" applyNumberFormat="1" applyFont="1" applyBorder="1" applyProtection="1">
      <protection locked="0"/>
    </xf>
    <xf numFmtId="165" fontId="20" fillId="0" borderId="25" xfId="29" applyNumberFormat="1" applyFont="1" applyBorder="1" applyProtection="1">
      <protection locked="0"/>
    </xf>
    <xf numFmtId="173" fontId="20" fillId="0" borderId="26" xfId="2" applyNumberFormat="1" applyFont="1" applyFill="1" applyBorder="1" applyAlignment="1" applyProtection="1">
      <alignment wrapText="1"/>
      <protection locked="0"/>
    </xf>
    <xf numFmtId="173" fontId="20" fillId="0" borderId="27" xfId="2" applyNumberFormat="1" applyFont="1" applyFill="1" applyBorder="1" applyAlignment="1" applyProtection="1">
      <alignment wrapText="1"/>
      <protection locked="0"/>
    </xf>
    <xf numFmtId="175" fontId="18" fillId="0" borderId="1" xfId="2" applyNumberFormat="1" applyFont="1" applyFill="1" applyBorder="1" applyAlignment="1" applyProtection="1">
      <alignment horizontal="right" wrapText="1"/>
      <protection locked="0"/>
    </xf>
    <xf numFmtId="175" fontId="18" fillId="0" borderId="19" xfId="2" applyNumberFormat="1" applyFont="1" applyFill="1" applyBorder="1" applyAlignment="1" applyProtection="1">
      <alignment horizontal="right" wrapText="1"/>
      <protection locked="0"/>
    </xf>
    <xf numFmtId="175" fontId="21" fillId="12" borderId="3" xfId="2" applyNumberFormat="1" applyFont="1" applyFill="1" applyBorder="1" applyAlignment="1" applyProtection="1">
      <alignment horizontal="right" wrapText="1"/>
      <protection locked="0"/>
    </xf>
    <xf numFmtId="175" fontId="21" fillId="0" borderId="1" xfId="2" applyNumberFormat="1" applyFont="1" applyFill="1" applyBorder="1" applyAlignment="1" applyProtection="1">
      <alignment horizontal="right" wrapText="1"/>
      <protection locked="0"/>
    </xf>
    <xf numFmtId="175" fontId="21" fillId="0" borderId="19" xfId="2" applyNumberFormat="1" applyFont="1" applyFill="1" applyBorder="1" applyAlignment="1" applyProtection="1">
      <alignment horizontal="right" wrapText="1"/>
      <protection locked="0"/>
    </xf>
    <xf numFmtId="175" fontId="21" fillId="0" borderId="6" xfId="2" applyNumberFormat="1" applyFont="1" applyFill="1" applyBorder="1" applyAlignment="1" applyProtection="1">
      <alignment horizontal="right" wrapText="1"/>
      <protection locked="0"/>
    </xf>
    <xf numFmtId="175" fontId="21" fillId="0" borderId="20" xfId="2" applyNumberFormat="1" applyFont="1" applyFill="1" applyBorder="1" applyAlignment="1" applyProtection="1">
      <alignment horizontal="right" wrapText="1"/>
      <protection locked="0"/>
    </xf>
    <xf numFmtId="165" fontId="18" fillId="0" borderId="1" xfId="29" applyNumberFormat="1" applyFont="1" applyFill="1" applyBorder="1" applyAlignment="1" applyProtection="1">
      <alignment wrapText="1"/>
      <protection locked="0"/>
    </xf>
    <xf numFmtId="165" fontId="18" fillId="0" borderId="19" xfId="29" applyNumberFormat="1" applyFont="1" applyFill="1" applyBorder="1" applyAlignment="1" applyProtection="1">
      <alignment wrapText="1"/>
      <protection locked="0"/>
    </xf>
    <xf numFmtId="173" fontId="18" fillId="0" borderId="6" xfId="2" applyNumberFormat="1" applyFont="1" applyFill="1" applyBorder="1" applyAlignment="1" applyProtection="1">
      <alignment wrapText="1"/>
      <protection locked="0"/>
    </xf>
    <xf numFmtId="173" fontId="18" fillId="0" borderId="20" xfId="2" applyNumberFormat="1" applyFont="1" applyFill="1" applyBorder="1" applyAlignment="1" applyProtection="1">
      <alignment wrapText="1"/>
      <protection locked="0"/>
    </xf>
    <xf numFmtId="0" fontId="20" fillId="12" borderId="1" xfId="0" applyFont="1" applyFill="1" applyBorder="1" applyAlignment="1" applyProtection="1">
      <alignment horizontal="center"/>
      <protection locked="0"/>
    </xf>
    <xf numFmtId="0" fontId="20" fillId="12" borderId="19" xfId="0" applyFont="1" applyFill="1" applyBorder="1" applyAlignment="1" applyProtection="1">
      <alignment horizontal="center"/>
      <protection locked="0"/>
    </xf>
    <xf numFmtId="165" fontId="22" fillId="0" borderId="21" xfId="29" applyNumberFormat="1" applyFont="1" applyBorder="1" applyProtection="1">
      <protection locked="0"/>
    </xf>
    <xf numFmtId="165" fontId="22" fillId="0" borderId="22" xfId="29" applyNumberFormat="1" applyFont="1" applyBorder="1" applyProtection="1">
      <protection locked="0"/>
    </xf>
    <xf numFmtId="0" fontId="18" fillId="12" borderId="0" xfId="0" applyFont="1" applyFill="1" applyProtection="1">
      <protection locked="0"/>
    </xf>
    <xf numFmtId="0" fontId="18" fillId="0" borderId="0" xfId="0" applyFont="1" applyFill="1" applyProtection="1">
      <protection locked="0"/>
    </xf>
    <xf numFmtId="0" fontId="18" fillId="0" borderId="28" xfId="0" applyFont="1" applyBorder="1" applyAlignment="1" applyProtection="1">
      <alignment wrapText="1"/>
      <protection locked="0"/>
    </xf>
    <xf numFmtId="0" fontId="18" fillId="0" borderId="28" xfId="0" applyFont="1" applyFill="1" applyBorder="1" applyAlignment="1" applyProtection="1">
      <alignment vertical="center" wrapText="1"/>
      <protection locked="0"/>
    </xf>
    <xf numFmtId="0" fontId="21" fillId="0" borderId="28" xfId="0" applyFont="1" applyFill="1" applyBorder="1" applyAlignment="1" applyProtection="1">
      <alignment horizontal="left" vertical="center" wrapText="1" indent="2"/>
      <protection locked="0"/>
    </xf>
    <xf numFmtId="0" fontId="18" fillId="0" borderId="28" xfId="0" applyFont="1" applyFill="1" applyBorder="1" applyAlignment="1" applyProtection="1">
      <alignment horizontal="left" vertical="center" wrapText="1"/>
      <protection locked="0"/>
    </xf>
    <xf numFmtId="0" fontId="18" fillId="0" borderId="29" xfId="0" applyFont="1" applyBorder="1" applyProtection="1">
      <protection locked="0"/>
    </xf>
    <xf numFmtId="0" fontId="20" fillId="0" borderId="30" xfId="0" applyFont="1" applyBorder="1" applyAlignment="1" applyProtection="1">
      <alignment wrapText="1"/>
      <protection locked="0"/>
    </xf>
    <xf numFmtId="0" fontId="18" fillId="0" borderId="0" xfId="0" applyFont="1" applyBorder="1" applyProtection="1">
      <protection locked="0"/>
    </xf>
    <xf numFmtId="0" fontId="18" fillId="0" borderId="0" xfId="0" applyFont="1" applyBorder="1" applyAlignment="1" applyProtection="1">
      <alignment wrapText="1"/>
      <protection locked="0"/>
    </xf>
    <xf numFmtId="0" fontId="18" fillId="12" borderId="0" xfId="0" applyFont="1" applyFill="1" applyBorder="1" applyProtection="1">
      <protection locked="0"/>
    </xf>
    <xf numFmtId="0" fontId="18" fillId="0" borderId="28" xfId="0" applyFont="1" applyFill="1" applyBorder="1" applyAlignment="1" applyProtection="1">
      <alignment wrapText="1"/>
      <protection locked="0"/>
    </xf>
    <xf numFmtId="0" fontId="18" fillId="0" borderId="29" xfId="0" applyFont="1" applyBorder="1" applyAlignment="1" applyProtection="1">
      <alignment wrapText="1"/>
      <protection locked="0"/>
    </xf>
    <xf numFmtId="0" fontId="20" fillId="0" borderId="0" xfId="19" applyFont="1" applyFill="1" applyBorder="1" applyAlignment="1" applyProtection="1">
      <alignment wrapText="1"/>
      <protection locked="0"/>
    </xf>
    <xf numFmtId="0" fontId="21" fillId="0" borderId="28" xfId="0" applyFont="1" applyBorder="1" applyAlignment="1" applyProtection="1">
      <alignment horizontal="left" wrapText="1" indent="2"/>
      <protection locked="0"/>
    </xf>
    <xf numFmtId="0" fontId="21" fillId="0" borderId="28" xfId="0" applyFont="1" applyBorder="1" applyAlignment="1" applyProtection="1">
      <alignment horizontal="left" wrapText="1" indent="4"/>
      <protection locked="0"/>
    </xf>
    <xf numFmtId="0" fontId="18" fillId="0" borderId="28" xfId="0" applyFont="1" applyBorder="1" applyAlignment="1" applyProtection="1">
      <alignment horizontal="left" wrapText="1"/>
      <protection locked="0"/>
    </xf>
    <xf numFmtId="0" fontId="18" fillId="11" borderId="28" xfId="0" applyFont="1" applyFill="1" applyBorder="1" applyAlignment="1" applyProtection="1">
      <alignment wrapText="1"/>
      <protection locked="0"/>
    </xf>
    <xf numFmtId="0" fontId="21" fillId="11" borderId="31" xfId="0" applyFont="1" applyFill="1" applyBorder="1" applyAlignment="1" applyProtection="1">
      <alignment horizontal="left" vertical="center" wrapText="1" indent="2"/>
      <protection locked="0"/>
    </xf>
    <xf numFmtId="165" fontId="18" fillId="0" borderId="0" xfId="0" applyNumberFormat="1" applyFont="1" applyProtection="1">
      <protection locked="0"/>
    </xf>
    <xf numFmtId="165" fontId="18" fillId="0" borderId="0" xfId="29" applyNumberFormat="1" applyFont="1" applyProtection="1">
      <protection locked="0"/>
    </xf>
    <xf numFmtId="0" fontId="21" fillId="0" borderId="28" xfId="0" applyFont="1" applyBorder="1" applyAlignment="1" applyProtection="1">
      <alignment wrapText="1"/>
      <protection locked="0"/>
    </xf>
    <xf numFmtId="0" fontId="20" fillId="0" borderId="31" xfId="0" applyFont="1" applyBorder="1" applyAlignment="1" applyProtection="1">
      <alignment wrapText="1"/>
      <protection locked="0"/>
    </xf>
    <xf numFmtId="0" fontId="20" fillId="0" borderId="32" xfId="19" applyFont="1" applyFill="1" applyBorder="1" applyAlignment="1" applyProtection="1">
      <alignment wrapText="1"/>
      <protection locked="0"/>
    </xf>
    <xf numFmtId="0" fontId="18" fillId="0" borderId="28" xfId="39" applyFont="1" applyBorder="1" applyProtection="1">
      <protection locked="0"/>
    </xf>
    <xf numFmtId="0" fontId="18" fillId="0" borderId="28" xfId="39" applyFont="1" applyFill="1" applyBorder="1" applyProtection="1">
      <protection locked="0"/>
    </xf>
    <xf numFmtId="0" fontId="21" fillId="0" borderId="0" xfId="0" applyFont="1" applyBorder="1" applyProtection="1">
      <protection locked="0"/>
    </xf>
    <xf numFmtId="0" fontId="21" fillId="0" borderId="28" xfId="39" applyFont="1" applyFill="1" applyBorder="1" applyAlignment="1" applyProtection="1">
      <alignment horizontal="left" indent="2"/>
      <protection locked="0"/>
    </xf>
    <xf numFmtId="0" fontId="21" fillId="0" borderId="28" xfId="39" applyFont="1" applyFill="1" applyBorder="1" applyAlignment="1" applyProtection="1">
      <alignment horizontal="left" indent="5"/>
      <protection locked="0"/>
    </xf>
    <xf numFmtId="0" fontId="21" fillId="11" borderId="28" xfId="39" applyFont="1" applyFill="1" applyBorder="1" applyAlignment="1" applyProtection="1">
      <alignment horizontal="left" wrapText="1" indent="2"/>
      <protection locked="0"/>
    </xf>
    <xf numFmtId="0" fontId="21" fillId="0" borderId="28" xfId="39" applyFont="1" applyBorder="1" applyAlignment="1" applyProtection="1">
      <alignment horizontal="left" indent="2"/>
      <protection locked="0"/>
    </xf>
    <xf numFmtId="0" fontId="21" fillId="0" borderId="29" xfId="39" applyFont="1" applyBorder="1" applyAlignment="1" applyProtection="1">
      <alignment horizontal="left" indent="2"/>
      <protection locked="0"/>
    </xf>
    <xf numFmtId="0" fontId="18" fillId="11" borderId="15" xfId="0" applyFont="1" applyFill="1" applyBorder="1" applyAlignment="1" applyProtection="1">
      <alignment horizontal="left" wrapText="1"/>
      <protection locked="0"/>
    </xf>
    <xf numFmtId="0" fontId="18" fillId="0" borderId="7" xfId="0" applyFont="1" applyFill="1" applyBorder="1" applyProtection="1">
      <protection locked="0"/>
    </xf>
    <xf numFmtId="0" fontId="18" fillId="0" borderId="7" xfId="0" applyFont="1" applyFill="1" applyBorder="1" applyAlignment="1" applyProtection="1">
      <alignment horizontal="left" indent="2"/>
      <protection locked="0"/>
    </xf>
    <xf numFmtId="0" fontId="18" fillId="0" borderId="7" xfId="0" applyFont="1" applyFill="1" applyBorder="1" applyAlignment="1" applyProtection="1">
      <alignment horizontal="left" indent="4"/>
      <protection locked="0"/>
    </xf>
    <xf numFmtId="0" fontId="18" fillId="0" borderId="33" xfId="39" applyFont="1" applyFill="1" applyBorder="1" applyAlignment="1" applyProtection="1">
      <alignment horizontal="left"/>
      <protection locked="0"/>
    </xf>
    <xf numFmtId="0" fontId="18" fillId="0" borderId="0" xfId="39" applyFont="1" applyFill="1" applyBorder="1" applyAlignment="1" applyProtection="1">
      <alignment horizontal="left"/>
      <protection locked="0"/>
    </xf>
    <xf numFmtId="0" fontId="18" fillId="0" borderId="0" xfId="0" applyFont="1" applyAlignment="1" applyProtection="1">
      <alignment wrapText="1"/>
      <protection locked="0"/>
    </xf>
    <xf numFmtId="0" fontId="18" fillId="11" borderId="28" xfId="8" applyFont="1" applyFill="1" applyBorder="1" applyAlignment="1" applyProtection="1">
      <alignment horizontal="left" vertical="center" wrapText="1"/>
      <protection locked="0"/>
    </xf>
    <xf numFmtId="0" fontId="18" fillId="11" borderId="28" xfId="0" applyFont="1" applyFill="1" applyBorder="1" applyAlignment="1" applyProtection="1">
      <alignment horizontal="left" wrapText="1"/>
      <protection locked="0"/>
    </xf>
    <xf numFmtId="0" fontId="18" fillId="11" borderId="28" xfId="0" applyFont="1" applyFill="1" applyBorder="1" applyAlignment="1" applyProtection="1">
      <alignment horizontal="left" vertical="center" wrapText="1"/>
      <protection locked="0"/>
    </xf>
    <xf numFmtId="0" fontId="22" fillId="0" borderId="30" xfId="0" applyFont="1" applyBorder="1" applyAlignment="1" applyProtection="1">
      <alignment wrapText="1"/>
      <protection locked="0"/>
    </xf>
    <xf numFmtId="0" fontId="6" fillId="0" borderId="0" xfId="19" applyFont="1" applyAlignment="1" applyProtection="1">
      <protection locked="0"/>
    </xf>
    <xf numFmtId="0" fontId="2" fillId="12" borderId="34" xfId="0" applyFont="1" applyFill="1" applyBorder="1" applyAlignment="1" applyProtection="1">
      <alignment horizontal="center" vertical="center"/>
      <protection locked="0"/>
    </xf>
    <xf numFmtId="0" fontId="2" fillId="12" borderId="1" xfId="0" applyFont="1" applyFill="1" applyBorder="1" applyAlignment="1" applyProtection="1">
      <alignment horizontal="center" vertical="center"/>
      <protection locked="0"/>
    </xf>
    <xf numFmtId="0" fontId="5" fillId="0" borderId="7" xfId="0" applyFont="1" applyFill="1" applyBorder="1" applyAlignment="1" applyProtection="1">
      <alignment vertical="center" wrapText="1"/>
      <protection locked="0"/>
    </xf>
    <xf numFmtId="0" fontId="2" fillId="0" borderId="19"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indent="2"/>
      <protection locked="0"/>
    </xf>
    <xf numFmtId="0" fontId="2" fillId="0" borderId="19" xfId="0" applyFont="1" applyBorder="1" applyAlignment="1" applyProtection="1">
      <alignment horizontal="left" wrapText="1"/>
      <protection locked="0"/>
    </xf>
    <xf numFmtId="0" fontId="2" fillId="0" borderId="7" xfId="0" applyFont="1" applyFill="1" applyBorder="1" applyAlignment="1" applyProtection="1">
      <alignment horizontal="left" wrapText="1" indent="2"/>
      <protection locked="0"/>
    </xf>
    <xf numFmtId="0" fontId="2" fillId="2" borderId="19" xfId="0" applyFont="1" applyFill="1" applyBorder="1" applyAlignment="1" applyProtection="1">
      <alignment horizontal="left" vertical="center" wrapText="1" shrinkToFit="1"/>
      <protection locked="0"/>
    </xf>
    <xf numFmtId="0" fontId="2" fillId="0" borderId="19" xfId="0" applyFont="1" applyBorder="1" applyAlignment="1" applyProtection="1">
      <alignment wrapText="1"/>
      <protection locked="0"/>
    </xf>
    <xf numFmtId="0" fontId="5" fillId="0" borderId="7" xfId="0" applyFont="1" applyFill="1" applyBorder="1" applyAlignment="1" applyProtection="1">
      <alignment horizontal="left" wrapText="1"/>
      <protection locked="0"/>
    </xf>
    <xf numFmtId="0" fontId="2" fillId="0" borderId="19" xfId="0" applyFont="1" applyFill="1" applyBorder="1" applyAlignment="1" applyProtection="1">
      <alignment horizontal="left" wrapText="1" shrinkToFit="1"/>
      <protection locked="0"/>
    </xf>
    <xf numFmtId="0" fontId="5" fillId="12" borderId="7" xfId="0" applyFont="1" applyFill="1" applyBorder="1" applyAlignment="1" applyProtection="1">
      <alignment wrapText="1"/>
      <protection locked="0"/>
    </xf>
    <xf numFmtId="0" fontId="2" fillId="12" borderId="19" xfId="0" applyFont="1" applyFill="1" applyBorder="1" applyAlignment="1" applyProtection="1">
      <alignment vertical="center" wrapText="1" shrinkToFit="1"/>
      <protection locked="0"/>
    </xf>
    <xf numFmtId="0" fontId="2" fillId="0" borderId="28" xfId="8" applyFont="1" applyFill="1" applyBorder="1" applyAlignment="1" applyProtection="1">
      <alignment horizontal="left" vertical="center" wrapText="1"/>
      <protection locked="0"/>
    </xf>
    <xf numFmtId="0" fontId="2" fillId="0" borderId="29" xfId="0" applyFont="1" applyBorder="1" applyAlignment="1" applyProtection="1">
      <alignment horizontal="left" wrapText="1"/>
      <protection locked="0"/>
    </xf>
    <xf numFmtId="0" fontId="2" fillId="0" borderId="20" xfId="0" applyFont="1" applyBorder="1" applyAlignment="1" applyProtection="1">
      <alignment wrapText="1"/>
      <protection locked="0"/>
    </xf>
    <xf numFmtId="0" fontId="2" fillId="0" borderId="0" xfId="0" applyFont="1" applyBorder="1" applyAlignment="1" applyProtection="1">
      <alignment horizontal="left" wrapText="1"/>
      <protection locked="0"/>
    </xf>
    <xf numFmtId="3" fontId="2" fillId="0" borderId="0" xfId="2" applyNumberFormat="1" applyFont="1" applyBorder="1" applyAlignment="1" applyProtection="1">
      <alignment wrapText="1"/>
      <protection locked="0"/>
    </xf>
    <xf numFmtId="0" fontId="2" fillId="0" borderId="0" xfId="0" applyFont="1" applyBorder="1" applyAlignment="1" applyProtection="1">
      <alignment wrapText="1"/>
      <protection locked="0"/>
    </xf>
    <xf numFmtId="0" fontId="5" fillId="12" borderId="0" xfId="19" applyFont="1" applyFill="1" applyAlignment="1" applyProtection="1">
      <alignment wrapText="1"/>
      <protection locked="0"/>
    </xf>
    <xf numFmtId="165" fontId="2" fillId="12" borderId="0" xfId="30" applyNumberFormat="1" applyFont="1" applyFill="1" applyBorder="1" applyAlignment="1" applyProtection="1">
      <alignment horizontal="center"/>
      <protection locked="0"/>
    </xf>
    <xf numFmtId="0" fontId="23" fillId="0" borderId="0" xfId="19" applyFont="1" applyAlignment="1" applyProtection="1">
      <protection locked="0"/>
    </xf>
    <xf numFmtId="0" fontId="18" fillId="0" borderId="5" xfId="0" applyFont="1" applyBorder="1" applyProtection="1">
      <protection locked="0"/>
    </xf>
    <xf numFmtId="0" fontId="18" fillId="0" borderId="0" xfId="19" applyFont="1" applyFill="1" applyBorder="1" applyAlignment="1" applyProtection="1">
      <alignment horizontal="left" wrapText="1"/>
      <protection locked="0"/>
    </xf>
    <xf numFmtId="0" fontId="21"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center"/>
      <protection locked="0"/>
    </xf>
    <xf numFmtId="173" fontId="18" fillId="0" borderId="0" xfId="2" applyNumberFormat="1" applyFont="1" applyFill="1" applyBorder="1" applyAlignment="1" applyProtection="1">
      <alignment horizontal="center"/>
      <protection locked="0"/>
    </xf>
    <xf numFmtId="0" fontId="21" fillId="12" borderId="35" xfId="0" applyFont="1" applyFill="1" applyBorder="1" applyAlignment="1" applyProtection="1">
      <alignment horizontal="left" vertical="center"/>
      <protection locked="0"/>
    </xf>
    <xf numFmtId="0" fontId="20" fillId="12" borderId="36"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left" vertical="center" wrapText="1"/>
      <protection locked="0"/>
    </xf>
    <xf numFmtId="0" fontId="18" fillId="11" borderId="2" xfId="0" applyFont="1" applyFill="1" applyBorder="1" applyAlignment="1" applyProtection="1">
      <alignment horizontal="left" vertical="center" wrapText="1"/>
      <protection locked="0"/>
    </xf>
    <xf numFmtId="0" fontId="18" fillId="11" borderId="8" xfId="0" applyFont="1" applyFill="1" applyBorder="1" applyAlignment="1" applyProtection="1">
      <alignment horizontal="left" vertical="center" wrapText="1"/>
      <protection locked="0"/>
    </xf>
    <xf numFmtId="0" fontId="18" fillId="11" borderId="4" xfId="0" applyFont="1" applyFill="1" applyBorder="1" applyAlignment="1" applyProtection="1">
      <alignment horizontal="left" vertical="center" wrapText="1"/>
      <protection locked="0"/>
    </xf>
    <xf numFmtId="0" fontId="18" fillId="11" borderId="1" xfId="0" applyFont="1" applyFill="1" applyBorder="1" applyAlignment="1" applyProtection="1">
      <alignment horizontal="center" vertical="center" wrapText="1"/>
      <protection locked="0"/>
    </xf>
    <xf numFmtId="175" fontId="18" fillId="11" borderId="1" xfId="2" applyNumberFormat="1" applyFont="1" applyFill="1" applyBorder="1" applyAlignment="1" applyProtection="1">
      <alignment horizontal="center" vertical="center" wrapText="1"/>
      <protection locked="0"/>
    </xf>
    <xf numFmtId="165" fontId="18" fillId="11" borderId="19" xfId="29" applyNumberFormat="1" applyFont="1" applyFill="1" applyBorder="1" applyAlignment="1" applyProtection="1">
      <alignment horizontal="center" vertical="center" wrapText="1"/>
      <protection locked="0"/>
    </xf>
    <xf numFmtId="0" fontId="21" fillId="0" borderId="7"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175" fontId="18" fillId="0" borderId="1" xfId="2" applyNumberFormat="1" applyFont="1" applyFill="1" applyBorder="1" applyAlignment="1" applyProtection="1">
      <alignment horizontal="center" vertical="center" wrapText="1"/>
      <protection locked="0"/>
    </xf>
    <xf numFmtId="165" fontId="18" fillId="0" borderId="19" xfId="29" applyNumberFormat="1" applyFont="1" applyFill="1" applyBorder="1" applyAlignment="1" applyProtection="1">
      <alignment horizontal="center" vertical="center" wrapText="1"/>
      <protection locked="0"/>
    </xf>
    <xf numFmtId="0" fontId="20" fillId="0" borderId="7" xfId="0" applyFont="1" applyFill="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175" fontId="18" fillId="0" borderId="3" xfId="2" applyNumberFormat="1" applyFont="1" applyBorder="1" applyAlignment="1" applyProtection="1">
      <alignment horizontal="center" vertical="center"/>
      <protection locked="0"/>
    </xf>
    <xf numFmtId="165" fontId="18" fillId="0" borderId="37" xfId="29" applyNumberFormat="1" applyFont="1" applyBorder="1" applyAlignment="1" applyProtection="1">
      <alignment horizontal="center" vertical="center"/>
      <protection locked="0"/>
    </xf>
    <xf numFmtId="0" fontId="21" fillId="0" borderId="33" xfId="0" applyFont="1" applyBorder="1" applyAlignment="1" applyProtection="1">
      <alignment horizontal="left" vertical="center" wrapText="1"/>
      <protection locked="0"/>
    </xf>
    <xf numFmtId="0" fontId="18" fillId="0" borderId="6" xfId="0" applyFont="1" applyBorder="1" applyAlignment="1" applyProtection="1">
      <alignment horizontal="center" vertical="center"/>
      <protection locked="0"/>
    </xf>
    <xf numFmtId="175" fontId="18" fillId="0" borderId="6" xfId="2" applyNumberFormat="1" applyFont="1" applyBorder="1" applyAlignment="1" applyProtection="1">
      <alignment horizontal="center" vertical="center"/>
      <protection locked="0"/>
    </xf>
    <xf numFmtId="165" fontId="18" fillId="0" borderId="20" xfId="29" applyNumberFormat="1" applyFont="1" applyBorder="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wrapText="1"/>
      <protection locked="0"/>
    </xf>
    <xf numFmtId="0" fontId="18" fillId="0" borderId="0" xfId="0" applyFont="1" applyBorder="1" applyAlignment="1" applyProtection="1">
      <alignment horizontal="center"/>
      <protection locked="0"/>
    </xf>
    <xf numFmtId="173" fontId="18" fillId="0" borderId="0" xfId="2" applyNumberFormat="1" applyFont="1" applyBorder="1" applyAlignment="1" applyProtection="1">
      <alignment horizontal="center"/>
      <protection locked="0"/>
    </xf>
    <xf numFmtId="0" fontId="20" fillId="0" borderId="0" xfId="0" applyFont="1" applyBorder="1" applyAlignment="1" applyProtection="1">
      <alignment horizontal="left" vertical="center" wrapText="1"/>
      <protection locked="0"/>
    </xf>
    <xf numFmtId="0" fontId="20" fillId="12" borderId="1" xfId="0" applyFont="1" applyFill="1" applyBorder="1" applyAlignment="1" applyProtection="1">
      <alignment horizontal="center" vertical="center" wrapText="1"/>
      <protection locked="0"/>
    </xf>
    <xf numFmtId="0" fontId="20" fillId="12" borderId="19" xfId="0" applyFont="1" applyFill="1" applyBorder="1" applyAlignment="1" applyProtection="1">
      <alignment horizontal="center" vertical="center" wrapText="1"/>
      <protection locked="0"/>
    </xf>
    <xf numFmtId="0" fontId="18" fillId="12" borderId="1" xfId="0" applyFont="1" applyFill="1" applyBorder="1" applyAlignment="1" applyProtection="1">
      <alignment horizontal="center" vertical="center" wrapText="1"/>
      <protection locked="0"/>
    </xf>
    <xf numFmtId="0" fontId="18" fillId="12" borderId="19" xfId="0" applyFont="1" applyFill="1" applyBorder="1" applyAlignment="1" applyProtection="1">
      <alignment horizontal="center" vertical="center" wrapText="1"/>
      <protection locked="0"/>
    </xf>
    <xf numFmtId="0" fontId="21" fillId="0" borderId="28"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3" fontId="18" fillId="0" borderId="1" xfId="2" applyNumberFormat="1" applyFont="1" applyBorder="1" applyAlignment="1" applyProtection="1">
      <alignment horizontal="center" vertical="center" wrapText="1"/>
      <protection locked="0"/>
    </xf>
    <xf numFmtId="3" fontId="18" fillId="0" borderId="1" xfId="0" applyNumberFormat="1" applyFont="1" applyFill="1" applyBorder="1" applyAlignment="1" applyProtection="1">
      <alignment horizontal="center" vertical="center" wrapText="1"/>
      <protection locked="0"/>
    </xf>
    <xf numFmtId="176"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shrinkToFit="1"/>
      <protection locked="0"/>
    </xf>
    <xf numFmtId="0" fontId="18" fillId="0" borderId="19" xfId="0" applyFont="1" applyFill="1" applyBorder="1" applyAlignment="1" applyProtection="1">
      <alignment horizontal="center" vertical="center"/>
      <protection locked="0"/>
    </xf>
    <xf numFmtId="0" fontId="21" fillId="0" borderId="28" xfId="0" applyFont="1" applyBorder="1" applyAlignment="1" applyProtection="1">
      <alignment horizontal="left" vertical="center"/>
      <protection locked="0"/>
    </xf>
    <xf numFmtId="14" fontId="18" fillId="0" borderId="1" xfId="0" applyNumberFormat="1" applyFont="1" applyBorder="1" applyAlignment="1" applyProtection="1">
      <alignment horizontal="center" vertical="center" wrapText="1"/>
      <protection locked="0"/>
    </xf>
    <xf numFmtId="0" fontId="20" fillId="0" borderId="28" xfId="0" applyFont="1" applyBorder="1" applyAlignment="1" applyProtection="1">
      <alignment horizontal="left" vertical="center" wrapText="1"/>
      <protection locked="0"/>
    </xf>
    <xf numFmtId="3" fontId="18" fillId="0" borderId="1" xfId="0" applyNumberFormat="1" applyFont="1" applyBorder="1" applyAlignment="1" applyProtection="1">
      <alignment horizontal="center" vertical="center" wrapText="1"/>
      <protection locked="0"/>
    </xf>
    <xf numFmtId="176" fontId="18"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shrinkToFit="1"/>
      <protection locked="0"/>
    </xf>
    <xf numFmtId="0" fontId="18" fillId="0" borderId="1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3" fontId="18" fillId="0" borderId="1" xfId="2" applyNumberFormat="1" applyFont="1" applyBorder="1" applyAlignment="1" applyProtection="1">
      <alignment horizontal="center" vertical="center"/>
      <protection locked="0"/>
    </xf>
    <xf numFmtId="3" fontId="18" fillId="0" borderId="1" xfId="0" applyNumberFormat="1" applyFont="1" applyBorder="1" applyAlignment="1" applyProtection="1">
      <alignment horizontal="center" vertical="center"/>
      <protection locked="0"/>
    </xf>
    <xf numFmtId="176" fontId="18" fillId="0" borderId="1" xfId="0" applyNumberFormat="1" applyFont="1" applyBorder="1" applyAlignment="1" applyProtection="1">
      <alignment horizontal="center" vertical="center"/>
      <protection locked="0"/>
    </xf>
    <xf numFmtId="0" fontId="20" fillId="0" borderId="28" xfId="0" applyFont="1" applyBorder="1" applyAlignment="1" applyProtection="1">
      <alignment horizontal="left" vertical="center"/>
      <protection locked="0"/>
    </xf>
    <xf numFmtId="0" fontId="21"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18" fillId="0" borderId="6" xfId="0" applyFont="1" applyBorder="1" applyAlignment="1" applyProtection="1">
      <alignment horizontal="center" vertical="center" wrapText="1"/>
      <protection locked="0"/>
    </xf>
    <xf numFmtId="3" fontId="18" fillId="0" borderId="6" xfId="2" applyNumberFormat="1" applyFont="1" applyBorder="1" applyAlignment="1" applyProtection="1">
      <alignment horizontal="center" vertical="center"/>
      <protection locked="0"/>
    </xf>
    <xf numFmtId="3" fontId="18" fillId="0" borderId="6" xfId="0" applyNumberFormat="1" applyFont="1" applyBorder="1" applyAlignment="1" applyProtection="1">
      <alignment horizontal="center" vertical="center"/>
      <protection locked="0"/>
    </xf>
    <xf numFmtId="176" fontId="18" fillId="0" borderId="6" xfId="0" applyNumberFormat="1" applyFont="1" applyBorder="1" applyAlignment="1" applyProtection="1">
      <alignment horizontal="center" vertical="center"/>
      <protection locked="0"/>
    </xf>
    <xf numFmtId="0" fontId="18" fillId="0" borderId="6" xfId="0" applyFont="1" applyBorder="1" applyAlignment="1" applyProtection="1">
      <alignment horizontal="left" vertical="center" wrapText="1" shrinkToFit="1"/>
      <protection locked="0"/>
    </xf>
    <xf numFmtId="0" fontId="18" fillId="0" borderId="20" xfId="0" applyFont="1" applyBorder="1" applyAlignment="1" applyProtection="1">
      <alignment horizontal="center" vertical="center"/>
      <protection locked="0"/>
    </xf>
    <xf numFmtId="0" fontId="21" fillId="0" borderId="0" xfId="0" applyFont="1" applyBorder="1" applyAlignment="1" applyProtection="1">
      <alignment horizontal="left" vertical="center"/>
      <protection locked="0"/>
    </xf>
    <xf numFmtId="0" fontId="18" fillId="0" borderId="0" xfId="0" applyFont="1" applyBorder="1" applyAlignment="1" applyProtection="1">
      <alignment horizontal="left"/>
      <protection locked="0"/>
    </xf>
    <xf numFmtId="0" fontId="20" fillId="12" borderId="0" xfId="19" applyFont="1" applyFill="1" applyAlignment="1" applyProtection="1">
      <alignment wrapText="1"/>
      <protection locked="0"/>
    </xf>
    <xf numFmtId="165" fontId="18" fillId="12" borderId="0" xfId="30" applyNumberFormat="1" applyFont="1" applyFill="1" applyBorder="1" applyAlignment="1" applyProtection="1">
      <alignment horizontal="center"/>
      <protection locked="0"/>
    </xf>
    <xf numFmtId="165" fontId="21" fillId="0" borderId="0" xfId="29" applyNumberFormat="1" applyFont="1" applyProtection="1">
      <protection locked="0"/>
    </xf>
    <xf numFmtId="0" fontId="20" fillId="0" borderId="0" xfId="19" applyFont="1" applyAlignment="1" applyProtection="1">
      <protection locked="0"/>
    </xf>
    <xf numFmtId="0" fontId="21" fillId="0" borderId="0" xfId="19" applyFont="1" applyFill="1" applyBorder="1" applyAlignment="1" applyProtection="1">
      <alignment horizontal="left"/>
      <protection locked="0"/>
    </xf>
    <xf numFmtId="0" fontId="18" fillId="12" borderId="38" xfId="0" applyFont="1" applyFill="1" applyBorder="1" applyAlignment="1" applyProtection="1">
      <alignment wrapText="1"/>
      <protection locked="0"/>
    </xf>
    <xf numFmtId="0" fontId="18" fillId="12" borderId="11" xfId="0" applyFont="1" applyFill="1" applyBorder="1" applyAlignment="1" applyProtection="1">
      <alignment wrapText="1"/>
      <protection locked="0"/>
    </xf>
    <xf numFmtId="0" fontId="20" fillId="12" borderId="39" xfId="0" applyFont="1" applyFill="1" applyBorder="1" applyAlignment="1" applyProtection="1">
      <alignment horizontal="center" vertical="center" wrapText="1"/>
      <protection locked="0"/>
    </xf>
    <xf numFmtId="0" fontId="18" fillId="12" borderId="15" xfId="0" applyFont="1" applyFill="1" applyBorder="1" applyAlignment="1" applyProtection="1">
      <alignment wrapText="1"/>
      <protection locked="0"/>
    </xf>
    <xf numFmtId="0" fontId="20" fillId="12" borderId="24" xfId="0" applyFont="1" applyFill="1" applyBorder="1" applyAlignment="1" applyProtection="1">
      <alignment horizontal="justify" vertical="center" wrapText="1"/>
      <protection locked="0"/>
    </xf>
    <xf numFmtId="165" fontId="21" fillId="12" borderId="4" xfId="29" applyNumberFormat="1" applyFont="1" applyFill="1" applyBorder="1" applyAlignment="1" applyProtection="1">
      <alignment horizontal="center" vertical="center" wrapText="1"/>
      <protection locked="0"/>
    </xf>
    <xf numFmtId="0" fontId="20" fillId="12" borderId="24" xfId="0" applyFont="1" applyFill="1" applyBorder="1" applyAlignment="1" applyProtection="1">
      <alignment horizontal="center" vertical="center" wrapText="1"/>
      <protection locked="0"/>
    </xf>
    <xf numFmtId="3" fontId="18" fillId="0" borderId="1" xfId="0" applyNumberFormat="1" applyFont="1" applyBorder="1" applyAlignment="1" applyProtection="1">
      <protection locked="0"/>
    </xf>
    <xf numFmtId="3" fontId="18" fillId="0" borderId="24" xfId="0" applyNumberFormat="1" applyFont="1" applyBorder="1" applyAlignment="1" applyProtection="1">
      <protection locked="0"/>
    </xf>
    <xf numFmtId="3" fontId="21" fillId="0" borderId="1" xfId="29" applyNumberFormat="1" applyFont="1" applyBorder="1" applyAlignment="1" applyProtection="1">
      <protection locked="0"/>
    </xf>
    <xf numFmtId="3" fontId="18" fillId="0" borderId="2" xfId="0" applyNumberFormat="1" applyFont="1" applyBorder="1" applyAlignment="1" applyProtection="1">
      <protection locked="0"/>
    </xf>
    <xf numFmtId="3" fontId="20" fillId="0" borderId="40" xfId="0" applyNumberFormat="1" applyFont="1" applyBorder="1" applyAlignment="1" applyProtection="1">
      <protection locked="0"/>
    </xf>
    <xf numFmtId="0" fontId="20" fillId="0" borderId="28" xfId="0" applyFont="1" applyBorder="1" applyAlignment="1" applyProtection="1">
      <alignment horizontal="left" wrapText="1"/>
      <protection locked="0"/>
    </xf>
    <xf numFmtId="0" fontId="20" fillId="0" borderId="29" xfId="0" applyFont="1" applyBorder="1" applyAlignment="1" applyProtection="1">
      <alignment horizontal="left" wrapText="1"/>
      <protection locked="0"/>
    </xf>
    <xf numFmtId="3" fontId="18" fillId="0" borderId="6" xfId="0" applyNumberFormat="1" applyFont="1" applyBorder="1" applyAlignment="1" applyProtection="1">
      <protection locked="0"/>
    </xf>
    <xf numFmtId="3" fontId="21" fillId="0" borderId="6" xfId="29" applyNumberFormat="1" applyFont="1" applyBorder="1" applyAlignment="1" applyProtection="1">
      <protection locked="0"/>
    </xf>
    <xf numFmtId="3" fontId="18" fillId="0" borderId="41" xfId="0" applyNumberFormat="1" applyFont="1" applyBorder="1" applyAlignment="1" applyProtection="1">
      <protection locked="0"/>
    </xf>
    <xf numFmtId="0" fontId="20" fillId="0" borderId="31" xfId="0" applyFont="1" applyBorder="1" applyAlignment="1" applyProtection="1">
      <alignment horizontal="left" wrapText="1"/>
      <protection locked="0"/>
    </xf>
    <xf numFmtId="3" fontId="21" fillId="0" borderId="24" xfId="29" applyNumberFormat="1" applyFont="1" applyBorder="1" applyAlignment="1" applyProtection="1">
      <protection locked="0"/>
    </xf>
    <xf numFmtId="3" fontId="18" fillId="0" borderId="43" xfId="0" applyNumberFormat="1" applyFont="1" applyBorder="1" applyAlignment="1" applyProtection="1">
      <protection locked="0"/>
    </xf>
    <xf numFmtId="0" fontId="20" fillId="0" borderId="44" xfId="0" applyFont="1" applyBorder="1" applyAlignment="1" applyProtection="1">
      <alignment horizontal="left" wrapText="1"/>
      <protection locked="0"/>
    </xf>
    <xf numFmtId="3" fontId="18" fillId="0" borderId="3" xfId="0" applyNumberFormat="1" applyFont="1" applyBorder="1" applyAlignment="1" applyProtection="1">
      <protection locked="0"/>
    </xf>
    <xf numFmtId="3" fontId="18" fillId="0" borderId="39" xfId="0" applyNumberFormat="1" applyFont="1" applyBorder="1" applyAlignment="1" applyProtection="1">
      <protection locked="0"/>
    </xf>
    <xf numFmtId="3" fontId="21" fillId="0" borderId="3" xfId="29" applyNumberFormat="1" applyFont="1" applyBorder="1" applyAlignment="1" applyProtection="1">
      <protection locked="0"/>
    </xf>
    <xf numFmtId="3" fontId="18" fillId="0" borderId="34" xfId="0" applyNumberFormat="1" applyFont="1" applyBorder="1" applyAlignment="1" applyProtection="1">
      <protection locked="0"/>
    </xf>
    <xf numFmtId="0" fontId="20" fillId="0" borderId="45" xfId="0" applyFont="1" applyBorder="1" applyAlignment="1" applyProtection="1">
      <alignment horizontal="left" wrapText="1"/>
      <protection locked="0"/>
    </xf>
    <xf numFmtId="3" fontId="18" fillId="0" borderId="46" xfId="0" applyNumberFormat="1" applyFont="1" applyBorder="1" applyAlignment="1" applyProtection="1">
      <protection locked="0"/>
    </xf>
    <xf numFmtId="3" fontId="21" fillId="0" borderId="46" xfId="29" applyNumberFormat="1" applyFont="1" applyBorder="1" applyAlignment="1" applyProtection="1">
      <protection locked="0"/>
    </xf>
    <xf numFmtId="3" fontId="20" fillId="11" borderId="47" xfId="0" applyNumberFormat="1" applyFont="1" applyFill="1" applyBorder="1" applyAlignment="1" applyProtection="1">
      <protection locked="0"/>
    </xf>
    <xf numFmtId="0" fontId="20" fillId="12" borderId="0" xfId="19" applyFont="1" applyFill="1" applyAlignment="1" applyProtection="1">
      <alignment horizontal="left" wrapText="1"/>
      <protection locked="0"/>
    </xf>
    <xf numFmtId="165" fontId="22" fillId="12" borderId="0" xfId="29" applyNumberFormat="1" applyFont="1" applyFill="1" applyAlignment="1" applyProtection="1">
      <alignment wrapText="1"/>
      <protection locked="0"/>
    </xf>
    <xf numFmtId="0" fontId="22" fillId="12" borderId="0" xfId="19" applyFont="1" applyFill="1" applyAlignment="1" applyProtection="1">
      <alignment wrapText="1"/>
      <protection locked="0"/>
    </xf>
    <xf numFmtId="0" fontId="18" fillId="11" borderId="0" xfId="0" applyFont="1" applyFill="1" applyProtection="1">
      <protection locked="0"/>
    </xf>
    <xf numFmtId="0" fontId="20" fillId="12" borderId="36" xfId="0" applyFont="1" applyFill="1" applyBorder="1" applyAlignment="1" applyProtection="1">
      <alignment horizontal="center" vertical="center" wrapText="1"/>
      <protection locked="0"/>
    </xf>
    <xf numFmtId="0" fontId="20" fillId="12" borderId="53" xfId="0" applyFont="1" applyFill="1" applyBorder="1" applyAlignment="1" applyProtection="1">
      <alignment horizontal="center" vertical="center" wrapText="1"/>
      <protection locked="0"/>
    </xf>
    <xf numFmtId="0" fontId="20" fillId="0" borderId="17" xfId="19" applyFont="1" applyFill="1" applyBorder="1" applyAlignment="1" applyProtection="1">
      <alignment wrapText="1"/>
      <protection locked="0"/>
    </xf>
    <xf numFmtId="0" fontId="18" fillId="0" borderId="7" xfId="0" applyFont="1" applyBorder="1" applyAlignment="1" applyProtection="1">
      <alignment wrapText="1"/>
      <protection locked="0"/>
    </xf>
    <xf numFmtId="165" fontId="18" fillId="0" borderId="23" xfId="29" applyNumberFormat="1" applyFont="1" applyFill="1" applyBorder="1" applyAlignment="1" applyProtection="1">
      <alignment horizontal="center" vertical="center" wrapText="1"/>
      <protection locked="0"/>
    </xf>
    <xf numFmtId="3" fontId="18" fillId="0" borderId="54" xfId="19" applyNumberFormat="1" applyFont="1" applyFill="1" applyBorder="1" applyAlignment="1" applyProtection="1">
      <alignment horizontal="center" vertical="center" wrapText="1"/>
      <protection locked="0"/>
    </xf>
    <xf numFmtId="175" fontId="2" fillId="0" borderId="1" xfId="2" applyNumberFormat="1" applyFont="1" applyFill="1" applyBorder="1" applyAlignment="1" applyProtection="1">
      <alignment horizontal="right" wrapText="1"/>
      <protection locked="0"/>
    </xf>
    <xf numFmtId="3" fontId="18" fillId="0" borderId="0" xfId="0" applyNumberFormat="1" applyFont="1" applyProtection="1">
      <protection locked="0"/>
    </xf>
    <xf numFmtId="0" fontId="4" fillId="0" borderId="0" xfId="20" applyFont="1" applyFill="1" applyBorder="1"/>
    <xf numFmtId="0" fontId="2" fillId="0" borderId="0" xfId="20" applyFont="1" applyFill="1" applyBorder="1" applyAlignment="1"/>
    <xf numFmtId="0" fontId="2" fillId="0" borderId="0" xfId="20" applyFont="1" applyFill="1" applyBorder="1" applyAlignment="1">
      <alignment horizontal="right"/>
    </xf>
    <xf numFmtId="0" fontId="2" fillId="0" borderId="0" xfId="20" applyFont="1" applyFill="1" applyBorder="1"/>
    <xf numFmtId="0" fontId="2" fillId="0" borderId="0" xfId="20" applyFont="1" applyBorder="1"/>
    <xf numFmtId="0" fontId="5" fillId="0" borderId="0" xfId="60" applyFont="1" applyAlignment="1"/>
    <xf numFmtId="0" fontId="5" fillId="0" borderId="0" xfId="20" applyFont="1" applyFill="1" applyBorder="1" applyAlignment="1">
      <alignment horizontal="left" vertical="center"/>
    </xf>
    <xf numFmtId="0" fontId="5" fillId="0" borderId="0" xfId="20" applyFont="1" applyFill="1" applyBorder="1"/>
    <xf numFmtId="0" fontId="2" fillId="0" borderId="0" xfId="60" applyFont="1" applyAlignment="1"/>
    <xf numFmtId="0" fontId="2" fillId="0" borderId="0" xfId="20" applyFont="1" applyFill="1" applyBorder="1" applyAlignment="1">
      <alignment horizontal="center" wrapText="1"/>
    </xf>
    <xf numFmtId="0" fontId="2" fillId="0" borderId="5" xfId="60" applyFont="1" applyFill="1" applyBorder="1" applyAlignment="1">
      <alignment horizontal="left"/>
    </xf>
    <xf numFmtId="0" fontId="2" fillId="0" borderId="0" xfId="60" applyFont="1" applyFill="1" applyBorder="1" applyAlignment="1">
      <alignment horizontal="left"/>
    </xf>
    <xf numFmtId="0" fontId="4" fillId="0" borderId="0" xfId="20" applyFont="1" applyFill="1" applyBorder="1" applyAlignment="1">
      <alignment horizontal="left" wrapText="1"/>
    </xf>
    <xf numFmtId="0" fontId="24" fillId="0" borderId="0" xfId="60" applyFont="1" applyFill="1" applyBorder="1" applyAlignment="1">
      <alignment horizontal="left"/>
    </xf>
    <xf numFmtId="0" fontId="2" fillId="0" borderId="0" xfId="60" applyFont="1" applyFill="1" applyBorder="1" applyAlignment="1">
      <alignment wrapText="1"/>
    </xf>
    <xf numFmtId="0" fontId="2" fillId="11" borderId="0" xfId="20" applyFont="1" applyFill="1" applyBorder="1" applyAlignment="1">
      <alignment horizontal="center" wrapText="1"/>
    </xf>
    <xf numFmtId="0" fontId="5" fillId="0" borderId="0" xfId="20" applyFont="1" applyFill="1" applyBorder="1" applyAlignment="1">
      <alignment horizontal="right" vertical="center" wrapText="1"/>
    </xf>
    <xf numFmtId="0" fontId="2" fillId="0" borderId="0" xfId="20" applyFont="1" applyFill="1" applyBorder="1" applyAlignment="1">
      <alignment horizontal="center" vertical="center" wrapText="1"/>
    </xf>
    <xf numFmtId="0" fontId="5" fillId="12" borderId="48" xfId="20" applyFont="1" applyFill="1" applyBorder="1" applyAlignment="1">
      <alignment horizontal="center" wrapText="1"/>
    </xf>
    <xf numFmtId="0" fontId="5" fillId="12" borderId="24" xfId="20" applyFont="1" applyFill="1" applyBorder="1" applyAlignment="1">
      <alignment horizontal="center" vertical="center" wrapText="1"/>
    </xf>
    <xf numFmtId="2" fontId="2" fillId="12" borderId="3" xfId="20" applyNumberFormat="1" applyFont="1" applyFill="1" applyBorder="1" applyAlignment="1" applyProtection="1">
      <alignment vertical="center" wrapText="1"/>
      <protection locked="0"/>
    </xf>
    <xf numFmtId="0" fontId="2" fillId="12" borderId="24" xfId="20" applyFont="1" applyFill="1" applyBorder="1" applyAlignment="1">
      <alignment horizontal="center"/>
    </xf>
    <xf numFmtId="2" fontId="2" fillId="12" borderId="1" xfId="20" applyNumberFormat="1" applyFont="1" applyFill="1" applyBorder="1" applyAlignment="1" applyProtection="1">
      <alignment horizontal="center" vertical="center" wrapText="1"/>
      <protection locked="0"/>
    </xf>
    <xf numFmtId="2" fontId="2" fillId="12" borderId="19" xfId="20" applyNumberFormat="1" applyFont="1" applyFill="1" applyBorder="1" applyAlignment="1" applyProtection="1">
      <alignment horizontal="center" vertical="center" wrapText="1"/>
      <protection locked="0"/>
    </xf>
    <xf numFmtId="0" fontId="2" fillId="12" borderId="49" xfId="20" applyFont="1" applyFill="1" applyBorder="1" applyAlignment="1">
      <alignment horizontal="center" wrapText="1"/>
    </xf>
    <xf numFmtId="0" fontId="2" fillId="0" borderId="0" xfId="20" applyFont="1" applyFill="1" applyBorder="1" applyAlignment="1">
      <alignment wrapText="1"/>
    </xf>
    <xf numFmtId="0" fontId="5" fillId="0" borderId="28" xfId="20" applyFont="1" applyFill="1" applyBorder="1" applyAlignment="1">
      <alignment horizontal="center" vertical="center" wrapText="1"/>
    </xf>
    <xf numFmtId="3" fontId="2" fillId="0" borderId="24" xfId="20" applyNumberFormat="1" applyFont="1" applyFill="1" applyBorder="1" applyAlignment="1" applyProtection="1">
      <alignment horizontal="center" vertical="center" wrapText="1"/>
      <protection locked="0"/>
    </xf>
    <xf numFmtId="3" fontId="2" fillId="0" borderId="1" xfId="20" applyNumberFormat="1" applyFont="1" applyFill="1" applyBorder="1" applyAlignment="1" applyProtection="1">
      <alignment horizontal="center" vertical="center" wrapText="1"/>
      <protection locked="0"/>
    </xf>
    <xf numFmtId="3" fontId="2" fillId="0" borderId="19" xfId="20" applyNumberFormat="1" applyFont="1" applyFill="1" applyBorder="1" applyAlignment="1" applyProtection="1">
      <alignment horizontal="center" vertical="center" wrapText="1"/>
      <protection locked="0"/>
    </xf>
    <xf numFmtId="3" fontId="25" fillId="0" borderId="40" xfId="0" applyNumberFormat="1" applyFont="1" applyFill="1" applyBorder="1" applyAlignment="1" applyProtection="1">
      <alignment horizontal="center" wrapText="1"/>
      <protection locked="0"/>
    </xf>
    <xf numFmtId="0" fontId="2" fillId="0" borderId="0" xfId="20" applyFont="1" applyBorder="1" applyProtection="1">
      <protection locked="0"/>
    </xf>
    <xf numFmtId="0" fontId="5" fillId="0" borderId="28" xfId="20" applyFont="1" applyFill="1" applyBorder="1"/>
    <xf numFmtId="3" fontId="2" fillId="3" borderId="1" xfId="20" applyNumberFormat="1" applyFont="1" applyFill="1" applyBorder="1" applyAlignment="1">
      <alignment horizontal="center"/>
    </xf>
    <xf numFmtId="3" fontId="2" fillId="3" borderId="19" xfId="20" applyNumberFormat="1" applyFont="1" applyFill="1" applyBorder="1" applyAlignment="1">
      <alignment horizontal="center"/>
    </xf>
    <xf numFmtId="0" fontId="5" fillId="0" borderId="0" xfId="20" applyFont="1" applyBorder="1"/>
    <xf numFmtId="3" fontId="25" fillId="3" borderId="40" xfId="0" applyNumberFormat="1" applyFont="1" applyFill="1" applyBorder="1" applyAlignment="1" applyProtection="1">
      <alignment horizontal="center"/>
      <protection locked="0"/>
    </xf>
    <xf numFmtId="0" fontId="5" fillId="0" borderId="0" xfId="20" applyFont="1" applyBorder="1" applyProtection="1">
      <protection locked="0"/>
    </xf>
    <xf numFmtId="0" fontId="5" fillId="0" borderId="31" xfId="20" applyFont="1" applyFill="1" applyBorder="1" applyAlignment="1">
      <alignment horizontal="center" vertical="center" wrapText="1"/>
    </xf>
    <xf numFmtId="3" fontId="2" fillId="0" borderId="25" xfId="20" applyNumberFormat="1" applyFont="1" applyFill="1" applyBorder="1" applyAlignment="1" applyProtection="1">
      <alignment horizontal="center" vertical="center" wrapText="1"/>
      <protection locked="0"/>
    </xf>
    <xf numFmtId="3" fontId="25" fillId="0" borderId="49" xfId="0" applyNumberFormat="1" applyFont="1" applyFill="1" applyBorder="1" applyAlignment="1" applyProtection="1">
      <alignment horizontal="center" wrapText="1"/>
      <protection locked="0"/>
    </xf>
    <xf numFmtId="0" fontId="5" fillId="0" borderId="29" xfId="20" applyFont="1" applyFill="1" applyBorder="1"/>
    <xf numFmtId="3" fontId="2" fillId="3" borderId="6" xfId="20" applyNumberFormat="1" applyFont="1" applyFill="1" applyBorder="1" applyAlignment="1">
      <alignment horizontal="center"/>
    </xf>
    <xf numFmtId="3" fontId="2" fillId="3" borderId="20" xfId="20" applyNumberFormat="1" applyFont="1" applyFill="1" applyBorder="1" applyAlignment="1">
      <alignment horizontal="center"/>
    </xf>
    <xf numFmtId="3" fontId="25" fillId="3" borderId="42" xfId="0" applyNumberFormat="1" applyFont="1" applyFill="1" applyBorder="1" applyAlignment="1" applyProtection="1">
      <alignment horizontal="center"/>
      <protection locked="0"/>
    </xf>
    <xf numFmtId="3" fontId="5" fillId="0" borderId="0" xfId="20" applyNumberFormat="1" applyFont="1" applyFill="1" applyBorder="1" applyAlignment="1" applyProtection="1">
      <alignment horizontal="center" vertical="center" wrapText="1"/>
      <protection locked="0"/>
    </xf>
    <xf numFmtId="3" fontId="5" fillId="0" borderId="0" xfId="20" applyNumberFormat="1" applyFont="1" applyFill="1" applyBorder="1" applyAlignment="1" applyProtection="1">
      <alignment horizontal="right" vertical="center" wrapText="1"/>
      <protection locked="0"/>
    </xf>
    <xf numFmtId="3" fontId="5" fillId="0" borderId="50" xfId="20" applyNumberFormat="1" applyFont="1" applyFill="1" applyBorder="1" applyAlignment="1" applyProtection="1">
      <alignment horizontal="right" vertical="center" wrapText="1"/>
      <protection locked="0"/>
    </xf>
    <xf numFmtId="0" fontId="2" fillId="0" borderId="0" xfId="20" applyFont="1" applyFill="1" applyBorder="1" applyProtection="1">
      <protection locked="0"/>
    </xf>
    <xf numFmtId="3" fontId="26" fillId="0" borderId="45" xfId="0" applyNumberFormat="1" applyFont="1" applyFill="1" applyBorder="1" applyAlignment="1" applyProtection="1">
      <alignment horizontal="center" vertical="center" wrapText="1"/>
      <protection locked="0"/>
    </xf>
    <xf numFmtId="3" fontId="26" fillId="3" borderId="46" xfId="0" applyNumberFormat="1" applyFont="1" applyFill="1" applyBorder="1" applyAlignment="1" applyProtection="1">
      <alignment horizontal="center" vertical="center" wrapText="1"/>
      <protection locked="0"/>
    </xf>
    <xf numFmtId="3" fontId="26" fillId="3" borderId="47" xfId="0" applyNumberFormat="1" applyFont="1" applyFill="1" applyBorder="1" applyAlignment="1" applyProtection="1">
      <alignment horizontal="center" vertical="center" wrapText="1"/>
      <protection locked="0"/>
    </xf>
    <xf numFmtId="0" fontId="25" fillId="0" borderId="0" xfId="0" applyFont="1" applyFill="1" applyBorder="1" applyAlignment="1">
      <alignment wrapText="1"/>
    </xf>
    <xf numFmtId="3" fontId="26" fillId="3" borderId="51"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wrapText="1"/>
      <protection locked="0"/>
    </xf>
    <xf numFmtId="0" fontId="27" fillId="0" borderId="0" xfId="0" applyFont="1" applyFill="1" applyBorder="1" applyAlignment="1">
      <alignment wrapText="1"/>
    </xf>
    <xf numFmtId="0" fontId="26" fillId="0" borderId="52" xfId="0" applyFont="1" applyFill="1" applyBorder="1" applyAlignment="1">
      <alignment horizontal="center" vertical="center" wrapText="1"/>
    </xf>
    <xf numFmtId="3" fontId="2" fillId="0" borderId="36" xfId="20" applyNumberFormat="1" applyFont="1" applyFill="1" applyBorder="1" applyAlignment="1" applyProtection="1">
      <alignment horizontal="center" vertical="center" wrapText="1"/>
      <protection locked="0"/>
    </xf>
    <xf numFmtId="3" fontId="2" fillId="0" borderId="53" xfId="20" applyNumberFormat="1" applyFont="1" applyFill="1" applyBorder="1" applyAlignment="1" applyProtection="1">
      <alignment horizontal="center" vertical="center" wrapText="1"/>
      <protection locked="0"/>
    </xf>
    <xf numFmtId="3" fontId="25" fillId="0" borderId="48" xfId="0" applyNumberFormat="1" applyFont="1" applyFill="1" applyBorder="1" applyAlignment="1" applyProtection="1">
      <alignment horizontal="center" wrapText="1"/>
      <protection locked="0"/>
    </xf>
    <xf numFmtId="0" fontId="26" fillId="0" borderId="28" xfId="0" applyFont="1" applyFill="1" applyBorder="1" applyAlignment="1">
      <alignment horizontal="center" vertical="center" wrapText="1"/>
    </xf>
    <xf numFmtId="0" fontId="26" fillId="0" borderId="44"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8" fillId="0" borderId="0" xfId="20" applyFont="1" applyBorder="1"/>
    <xf numFmtId="0" fontId="18" fillId="0" borderId="5" xfId="19" applyFont="1" applyFill="1" applyBorder="1" applyAlignment="1" applyProtection="1">
      <alignment horizontal="left" wrapText="1"/>
      <protection locked="0"/>
    </xf>
    <xf numFmtId="0" fontId="18" fillId="0" borderId="0" xfId="19" applyFont="1" applyFill="1" applyAlignment="1" applyProtection="1">
      <alignment horizontal="left" wrapText="1"/>
      <protection locked="0"/>
    </xf>
    <xf numFmtId="0" fontId="10" fillId="0" borderId="0" xfId="19" applyFont="1" applyFill="1" applyAlignment="1" applyProtection="1">
      <alignment horizontal="left" vertical="center" wrapText="1"/>
      <protection locked="0"/>
    </xf>
    <xf numFmtId="0" fontId="18" fillId="0" borderId="0" xfId="19" applyFont="1" applyFill="1" applyAlignment="1" applyProtection="1">
      <alignment horizontal="left" vertical="center" wrapText="1"/>
      <protection locked="0"/>
    </xf>
    <xf numFmtId="0" fontId="23" fillId="0" borderId="0" xfId="19" applyFont="1" applyAlignment="1" applyProtection="1">
      <alignment horizontal="left" wrapText="1"/>
      <protection locked="0"/>
    </xf>
    <xf numFmtId="0" fontId="18" fillId="0" borderId="5" xfId="19" applyFont="1" applyFill="1" applyBorder="1" applyAlignment="1" applyProtection="1">
      <alignment horizontal="left" wrapText="1"/>
      <protection locked="0"/>
    </xf>
    <xf numFmtId="0" fontId="23" fillId="0" borderId="0" xfId="19" applyFont="1" applyAlignment="1" applyProtection="1">
      <alignment horizontal="center"/>
      <protection locked="0"/>
    </xf>
    <xf numFmtId="175" fontId="21" fillId="12" borderId="43" xfId="2" applyNumberFormat="1" applyFont="1" applyFill="1" applyBorder="1" applyAlignment="1" applyProtection="1">
      <alignment horizontal="right" wrapText="1"/>
      <protection locked="0"/>
    </xf>
    <xf numFmtId="175" fontId="21" fillId="12" borderId="8" xfId="2" applyNumberFormat="1" applyFont="1" applyFill="1" applyBorder="1" applyAlignment="1" applyProtection="1">
      <alignment horizontal="right" wrapText="1"/>
      <protection locked="0"/>
    </xf>
    <xf numFmtId="175" fontId="21" fillId="12" borderId="4" xfId="2" applyNumberFormat="1" applyFont="1" applyFill="1" applyBorder="1" applyAlignment="1" applyProtection="1">
      <alignment horizontal="right" wrapText="1"/>
      <protection locked="0"/>
    </xf>
    <xf numFmtId="0" fontId="20" fillId="12" borderId="36" xfId="0" applyFont="1" applyFill="1" applyBorder="1" applyAlignment="1" applyProtection="1">
      <alignment horizontal="center"/>
      <protection locked="0"/>
    </xf>
    <xf numFmtId="0" fontId="20" fillId="12" borderId="53" xfId="0" applyFont="1" applyFill="1" applyBorder="1" applyAlignment="1" applyProtection="1">
      <alignment horizontal="center"/>
      <protection locked="0"/>
    </xf>
    <xf numFmtId="0" fontId="20" fillId="12" borderId="55" xfId="0" applyFont="1" applyFill="1" applyBorder="1" applyAlignment="1" applyProtection="1">
      <alignment horizontal="left" wrapText="1"/>
      <protection locked="0"/>
    </xf>
    <xf numFmtId="0" fontId="20" fillId="12" borderId="31" xfId="0" applyFont="1" applyFill="1" applyBorder="1" applyAlignment="1" applyProtection="1">
      <alignment horizontal="left" wrapText="1"/>
      <protection locked="0"/>
    </xf>
    <xf numFmtId="0" fontId="18" fillId="12" borderId="0" xfId="0" applyFont="1" applyFill="1" applyAlignment="1" applyProtection="1">
      <alignment horizontal="left" wrapText="1"/>
      <protection locked="0"/>
    </xf>
    <xf numFmtId="0" fontId="20" fillId="12" borderId="1" xfId="0" applyFont="1" applyFill="1" applyBorder="1" applyAlignment="1" applyProtection="1">
      <alignment horizontal="center"/>
      <protection locked="0"/>
    </xf>
    <xf numFmtId="0" fontId="20" fillId="12" borderId="0" xfId="0" applyFont="1" applyFill="1" applyAlignment="1" applyProtection="1">
      <alignment horizontal="left" wrapText="1"/>
      <protection locked="0"/>
    </xf>
    <xf numFmtId="175" fontId="21" fillId="12" borderId="3" xfId="2" applyNumberFormat="1" applyFont="1" applyFill="1" applyBorder="1" applyAlignment="1" applyProtection="1">
      <alignment horizontal="center"/>
      <protection locked="0"/>
    </xf>
    <xf numFmtId="175" fontId="21" fillId="12" borderId="39" xfId="2" applyNumberFormat="1" applyFont="1" applyFill="1" applyBorder="1" applyAlignment="1" applyProtection="1">
      <alignment horizontal="center"/>
      <protection locked="0"/>
    </xf>
    <xf numFmtId="175" fontId="21" fillId="12" borderId="24" xfId="2" applyNumberFormat="1" applyFont="1" applyFill="1" applyBorder="1" applyAlignment="1" applyProtection="1">
      <alignment horizontal="center"/>
      <protection locked="0"/>
    </xf>
    <xf numFmtId="0" fontId="20" fillId="12" borderId="0" xfId="0" applyFont="1" applyFill="1" applyBorder="1" applyAlignment="1" applyProtection="1">
      <alignment horizontal="left" wrapText="1"/>
      <protection locked="0"/>
    </xf>
    <xf numFmtId="0" fontId="20" fillId="12" borderId="0" xfId="19" applyFont="1" applyFill="1" applyAlignment="1" applyProtection="1">
      <alignment horizontal="left" wrapText="1"/>
      <protection locked="0"/>
    </xf>
    <xf numFmtId="173" fontId="18" fillId="12" borderId="41" xfId="2" applyNumberFormat="1" applyFont="1" applyFill="1" applyBorder="1" applyAlignment="1" applyProtection="1">
      <alignment horizontal="center" wrapText="1"/>
      <protection locked="0"/>
    </xf>
    <xf numFmtId="173" fontId="18" fillId="12" borderId="56" xfId="2" applyNumberFormat="1" applyFont="1" applyFill="1" applyBorder="1" applyAlignment="1" applyProtection="1">
      <alignment horizontal="center" wrapText="1"/>
      <protection locked="0"/>
    </xf>
    <xf numFmtId="175" fontId="21" fillId="12" borderId="3" xfId="2" applyNumberFormat="1" applyFont="1" applyFill="1" applyBorder="1" applyAlignment="1" applyProtection="1">
      <alignment horizontal="right"/>
      <protection locked="0"/>
    </xf>
    <xf numFmtId="175" fontId="21" fillId="12" borderId="39" xfId="2" applyNumberFormat="1" applyFont="1" applyFill="1" applyBorder="1" applyAlignment="1" applyProtection="1">
      <alignment horizontal="right"/>
      <protection locked="0"/>
    </xf>
    <xf numFmtId="175" fontId="21" fillId="12" borderId="24" xfId="2" applyNumberFormat="1" applyFont="1" applyFill="1" applyBorder="1" applyAlignment="1" applyProtection="1">
      <alignment horizontal="right"/>
      <protection locked="0"/>
    </xf>
    <xf numFmtId="0" fontId="18" fillId="12" borderId="7" xfId="0" applyFont="1" applyFill="1" applyBorder="1" applyAlignment="1" applyProtection="1">
      <alignment horizontal="left"/>
      <protection locked="0"/>
    </xf>
    <xf numFmtId="0" fontId="18" fillId="12" borderId="8" xfId="0" applyFont="1" applyFill="1" applyBorder="1" applyAlignment="1" applyProtection="1">
      <alignment horizontal="left"/>
      <protection locked="0"/>
    </xf>
    <xf numFmtId="0" fontId="18" fillId="12" borderId="23" xfId="0" applyFont="1" applyFill="1" applyBorder="1" applyAlignment="1" applyProtection="1">
      <alignment horizontal="left"/>
      <protection locked="0"/>
    </xf>
    <xf numFmtId="0" fontId="18" fillId="0" borderId="0" xfId="19" applyFont="1" applyAlignment="1" applyProtection="1">
      <alignment horizontal="left" vertical="top" wrapText="1"/>
      <protection locked="0"/>
    </xf>
    <xf numFmtId="0" fontId="18" fillId="0" borderId="0" xfId="0" applyFont="1" applyAlignment="1" applyProtection="1">
      <alignment horizontal="left"/>
      <protection locked="0"/>
    </xf>
    <xf numFmtId="0" fontId="20" fillId="12" borderId="57" xfId="0" applyFont="1" applyFill="1" applyBorder="1" applyAlignment="1" applyProtection="1">
      <alignment horizontal="center"/>
      <protection locked="0"/>
    </xf>
    <xf numFmtId="0" fontId="20" fillId="12" borderId="39" xfId="0" applyFont="1" applyFill="1" applyBorder="1" applyAlignment="1" applyProtection="1">
      <alignment horizontal="center"/>
      <protection locked="0"/>
    </xf>
    <xf numFmtId="0" fontId="20" fillId="12" borderId="21" xfId="0" applyFont="1" applyFill="1" applyBorder="1" applyAlignment="1" applyProtection="1">
      <alignment horizontal="center"/>
      <protection locked="0"/>
    </xf>
    <xf numFmtId="0" fontId="18" fillId="0" borderId="0" xfId="19" applyFont="1" applyAlignment="1" applyProtection="1">
      <alignment horizontal="left" vertical="center" wrapText="1"/>
      <protection locked="0"/>
    </xf>
    <xf numFmtId="0" fontId="10" fillId="0" borderId="0" xfId="19" applyFont="1" applyAlignment="1" applyProtection="1">
      <alignment horizontal="left" vertical="top" wrapText="1"/>
      <protection locked="0"/>
    </xf>
    <xf numFmtId="0" fontId="21" fillId="12" borderId="55" xfId="0" applyFont="1" applyFill="1" applyBorder="1" applyAlignment="1" applyProtection="1">
      <alignment horizontal="left" wrapText="1"/>
      <protection locked="0"/>
    </xf>
    <xf numFmtId="0" fontId="21" fillId="12" borderId="31" xfId="0" applyFont="1" applyFill="1" applyBorder="1" applyAlignment="1" applyProtection="1">
      <alignment horizontal="left" wrapText="1"/>
      <protection locked="0"/>
    </xf>
    <xf numFmtId="0" fontId="2" fillId="0" borderId="0" xfId="0" applyFont="1" applyAlignment="1" applyProtection="1">
      <alignment horizontal="left" vertical="top" wrapText="1"/>
      <protection locked="0"/>
    </xf>
    <xf numFmtId="0" fontId="5" fillId="12" borderId="52" xfId="0" applyFont="1" applyFill="1" applyBorder="1" applyAlignment="1" applyProtection="1">
      <alignment horizontal="left" vertical="center" wrapText="1"/>
      <protection locked="0"/>
    </xf>
    <xf numFmtId="0" fontId="5" fillId="12" borderId="28" xfId="0" applyFont="1" applyFill="1" applyBorder="1" applyAlignment="1" applyProtection="1">
      <alignment horizontal="left" vertical="center" wrapText="1"/>
      <protection locked="0"/>
    </xf>
    <xf numFmtId="49" fontId="5" fillId="12" borderId="58" xfId="0" applyNumberFormat="1" applyFont="1" applyFill="1" applyBorder="1" applyAlignment="1" applyProtection="1">
      <alignment horizontal="center"/>
      <protection locked="0"/>
    </xf>
    <xf numFmtId="49" fontId="5" fillId="12" borderId="59" xfId="0" applyNumberFormat="1" applyFont="1" applyFill="1" applyBorder="1" applyAlignment="1" applyProtection="1">
      <alignment horizontal="center"/>
      <protection locked="0"/>
    </xf>
    <xf numFmtId="0" fontId="5" fillId="12" borderId="53" xfId="0" applyFont="1" applyFill="1" applyBorder="1" applyAlignment="1" applyProtection="1">
      <alignment horizontal="center" vertical="center" wrapText="1" shrinkToFit="1"/>
      <protection locked="0"/>
    </xf>
    <xf numFmtId="0" fontId="5" fillId="12" borderId="19" xfId="0" applyFont="1" applyFill="1" applyBorder="1" applyAlignment="1" applyProtection="1">
      <alignment horizontal="center" vertical="center" wrapText="1" shrinkToFit="1"/>
      <protection locked="0"/>
    </xf>
    <xf numFmtId="0" fontId="2" fillId="0" borderId="0" xfId="0" applyFont="1" applyBorder="1" applyAlignment="1" applyProtection="1">
      <alignment horizontal="left" wrapText="1"/>
      <protection locked="0"/>
    </xf>
    <xf numFmtId="0" fontId="20" fillId="12" borderId="15" xfId="0" applyFont="1" applyFill="1" applyBorder="1" applyAlignment="1" applyProtection="1">
      <alignment horizontal="left" vertical="center" wrapText="1"/>
      <protection locked="0"/>
    </xf>
    <xf numFmtId="0" fontId="20" fillId="12" borderId="5" xfId="0" applyFont="1" applyFill="1" applyBorder="1" applyAlignment="1" applyProtection="1">
      <alignment horizontal="left" vertical="center" wrapText="1"/>
      <protection locked="0"/>
    </xf>
    <xf numFmtId="0" fontId="20" fillId="12" borderId="16" xfId="0" applyFont="1" applyFill="1" applyBorder="1" applyAlignment="1" applyProtection="1">
      <alignment horizontal="left" vertical="center" wrapText="1"/>
      <protection locked="0"/>
    </xf>
    <xf numFmtId="0" fontId="21" fillId="12" borderId="55" xfId="0" applyFont="1" applyFill="1" applyBorder="1" applyAlignment="1" applyProtection="1">
      <alignment horizontal="center" vertical="center" wrapText="1"/>
      <protection locked="0"/>
    </xf>
    <xf numFmtId="0" fontId="21" fillId="12" borderId="61" xfId="0" applyFont="1" applyFill="1" applyBorder="1" applyAlignment="1" applyProtection="1">
      <alignment horizontal="center" vertical="center" wrapText="1"/>
      <protection locked="0"/>
    </xf>
    <xf numFmtId="0" fontId="21" fillId="12" borderId="31" xfId="0" applyFont="1" applyFill="1" applyBorder="1" applyAlignment="1" applyProtection="1">
      <alignment horizontal="center" vertical="center" wrapText="1"/>
      <protection locked="0"/>
    </xf>
    <xf numFmtId="0" fontId="18" fillId="0" borderId="0" xfId="0" applyFont="1" applyAlignment="1" applyProtection="1">
      <alignment horizontal="left" wrapText="1"/>
      <protection locked="0"/>
    </xf>
    <xf numFmtId="0" fontId="20" fillId="12" borderId="58" xfId="0" applyFont="1" applyFill="1" applyBorder="1" applyAlignment="1" applyProtection="1">
      <alignment horizontal="center" vertical="center"/>
      <protection locked="0"/>
    </xf>
    <xf numFmtId="0" fontId="20" fillId="12" borderId="62" xfId="0" applyFont="1" applyFill="1" applyBorder="1" applyAlignment="1" applyProtection="1">
      <alignment horizontal="center" vertical="center"/>
      <protection locked="0"/>
    </xf>
    <xf numFmtId="0" fontId="20" fillId="12" borderId="59" xfId="0" applyFont="1" applyFill="1" applyBorder="1" applyAlignment="1" applyProtection="1">
      <alignment horizontal="center" vertical="center"/>
      <protection locked="0"/>
    </xf>
    <xf numFmtId="0" fontId="18" fillId="0" borderId="0" xfId="0" applyFont="1" applyBorder="1" applyAlignment="1" applyProtection="1">
      <alignment horizontal="left" wrapText="1"/>
      <protection locked="0"/>
    </xf>
    <xf numFmtId="0" fontId="18" fillId="0" borderId="2"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20" fillId="12" borderId="36"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0" fontId="20" fillId="12" borderId="7" xfId="0" applyFont="1" applyFill="1" applyBorder="1" applyAlignment="1" applyProtection="1">
      <alignment horizontal="left" vertical="center" wrapText="1"/>
      <protection locked="0"/>
    </xf>
    <xf numFmtId="0" fontId="20" fillId="12" borderId="8" xfId="0" applyFont="1" applyFill="1" applyBorder="1" applyAlignment="1" applyProtection="1">
      <alignment horizontal="left" vertical="center" wrapText="1"/>
      <protection locked="0"/>
    </xf>
    <xf numFmtId="0" fontId="20" fillId="12" borderId="2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20" fillId="12" borderId="7" xfId="8" applyFont="1" applyFill="1" applyBorder="1" applyAlignment="1" applyProtection="1">
      <alignment horizontal="left" vertical="center" wrapText="1"/>
      <protection locked="0"/>
    </xf>
    <xf numFmtId="0" fontId="20" fillId="12" borderId="8" xfId="8" applyFont="1" applyFill="1" applyBorder="1" applyAlignment="1" applyProtection="1">
      <alignment horizontal="left" vertical="center" wrapText="1"/>
      <protection locked="0"/>
    </xf>
    <xf numFmtId="0" fontId="20" fillId="12" borderId="23" xfId="8" applyFont="1" applyFill="1" applyBorder="1" applyAlignment="1" applyProtection="1">
      <alignment horizontal="left" vertical="center" wrapText="1"/>
      <protection locked="0"/>
    </xf>
    <xf numFmtId="0" fontId="20" fillId="12" borderId="53"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60" xfId="0" applyFont="1" applyBorder="1" applyAlignment="1" applyProtection="1">
      <alignment horizontal="left" vertical="center" wrapText="1"/>
      <protection locked="0"/>
    </xf>
    <xf numFmtId="0" fontId="18" fillId="0" borderId="56" xfId="0" applyFont="1" applyBorder="1" applyAlignment="1" applyProtection="1">
      <alignment horizontal="left" vertical="center" wrapText="1"/>
      <protection locked="0"/>
    </xf>
    <xf numFmtId="0" fontId="18" fillId="0" borderId="0" xfId="0" applyFont="1" applyFill="1" applyAlignment="1" applyProtection="1">
      <alignment horizontal="left"/>
      <protection locked="0"/>
    </xf>
    <xf numFmtId="0" fontId="20" fillId="12" borderId="63" xfId="0" applyFont="1" applyFill="1" applyBorder="1" applyAlignment="1" applyProtection="1">
      <alignment horizontal="center" vertical="center" wrapText="1"/>
      <protection locked="0"/>
    </xf>
    <xf numFmtId="0" fontId="20" fillId="12" borderId="64" xfId="0" applyFont="1" applyFill="1" applyBorder="1" applyAlignment="1" applyProtection="1">
      <alignment horizontal="center" vertical="center" wrapText="1"/>
      <protection locked="0"/>
    </xf>
    <xf numFmtId="0" fontId="20" fillId="12" borderId="58" xfId="0" applyFont="1" applyFill="1" applyBorder="1" applyAlignment="1" applyProtection="1">
      <alignment horizontal="center" wrapText="1"/>
      <protection locked="0"/>
    </xf>
    <xf numFmtId="0" fontId="20" fillId="12" borderId="62" xfId="0" applyFont="1" applyFill="1" applyBorder="1" applyAlignment="1" applyProtection="1">
      <alignment horizontal="center" wrapText="1"/>
      <protection locked="0"/>
    </xf>
    <xf numFmtId="0" fontId="20" fillId="12" borderId="59" xfId="0" applyFont="1" applyFill="1" applyBorder="1" applyAlignment="1" applyProtection="1">
      <alignment horizontal="center" wrapText="1"/>
      <protection locked="0"/>
    </xf>
    <xf numFmtId="0" fontId="20" fillId="12" borderId="3" xfId="0" applyFont="1" applyFill="1" applyBorder="1" applyAlignment="1" applyProtection="1">
      <alignment horizontal="center" vertical="center" wrapText="1"/>
      <protection locked="0"/>
    </xf>
    <xf numFmtId="0" fontId="20" fillId="12" borderId="39" xfId="0" applyFont="1" applyFill="1" applyBorder="1" applyAlignment="1" applyProtection="1">
      <alignment horizontal="center" vertical="center" wrapText="1"/>
      <protection locked="0"/>
    </xf>
    <xf numFmtId="0" fontId="20" fillId="12" borderId="24" xfId="0" applyFont="1" applyFill="1" applyBorder="1" applyAlignment="1" applyProtection="1">
      <alignment horizontal="center" vertical="center" wrapText="1"/>
      <protection locked="0"/>
    </xf>
    <xf numFmtId="0" fontId="20" fillId="12" borderId="34" xfId="0" applyFont="1" applyFill="1" applyBorder="1" applyAlignment="1" applyProtection="1">
      <alignment horizontal="center" vertical="center" wrapText="1"/>
      <protection locked="0"/>
    </xf>
    <xf numFmtId="0" fontId="20" fillId="12" borderId="43" xfId="0" applyFont="1" applyFill="1" applyBorder="1" applyAlignment="1" applyProtection="1">
      <alignment horizontal="center" vertical="center" wrapText="1"/>
      <protection locked="0"/>
    </xf>
    <xf numFmtId="0" fontId="20" fillId="12" borderId="65" xfId="0" applyFont="1" applyFill="1" applyBorder="1" applyAlignment="1" applyProtection="1">
      <alignment horizontal="center" vertical="center" wrapText="1"/>
      <protection locked="0"/>
    </xf>
    <xf numFmtId="0" fontId="20" fillId="12" borderId="8" xfId="0" applyFont="1" applyFill="1" applyBorder="1" applyAlignment="1" applyProtection="1">
      <alignment horizontal="center" vertical="center" wrapText="1"/>
      <protection locked="0"/>
    </xf>
    <xf numFmtId="165" fontId="21" fillId="12" borderId="3" xfId="29" applyNumberFormat="1" applyFont="1" applyFill="1" applyBorder="1" applyAlignment="1" applyProtection="1">
      <alignment horizontal="center" vertical="center" wrapText="1"/>
      <protection locked="0"/>
    </xf>
    <xf numFmtId="165" fontId="21" fillId="12" borderId="24" xfId="29" applyNumberFormat="1" applyFont="1" applyFill="1" applyBorder="1" applyAlignment="1" applyProtection="1">
      <alignment horizontal="center" vertical="center" wrapText="1"/>
      <protection locked="0"/>
    </xf>
    <xf numFmtId="0" fontId="20" fillId="12" borderId="66" xfId="0" applyFont="1" applyFill="1" applyBorder="1" applyAlignment="1" applyProtection="1">
      <alignment horizontal="center" vertical="center" wrapText="1"/>
      <protection locked="0"/>
    </xf>
    <xf numFmtId="0" fontId="20" fillId="12" borderId="67" xfId="0" applyFont="1" applyFill="1" applyBorder="1" applyAlignment="1" applyProtection="1">
      <alignment horizontal="center" vertical="center" wrapText="1"/>
      <protection locked="0"/>
    </xf>
    <xf numFmtId="0" fontId="20" fillId="12" borderId="68" xfId="0" applyFont="1" applyFill="1" applyBorder="1" applyAlignment="1" applyProtection="1">
      <alignment horizontal="center" vertical="center" wrapText="1"/>
      <protection locked="0"/>
    </xf>
    <xf numFmtId="0" fontId="20" fillId="12" borderId="49" xfId="0" applyFont="1" applyFill="1" applyBorder="1" applyAlignment="1" applyProtection="1">
      <alignment horizontal="center" vertical="center" wrapText="1"/>
      <protection locked="0"/>
    </xf>
    <xf numFmtId="0" fontId="20" fillId="12" borderId="63" xfId="0" applyFont="1" applyFill="1" applyBorder="1" applyAlignment="1" applyProtection="1">
      <alignment horizontal="left" vertical="center" wrapText="1"/>
      <protection locked="0"/>
    </xf>
    <xf numFmtId="0" fontId="20" fillId="12" borderId="0" xfId="0" applyFont="1" applyFill="1" applyBorder="1" applyAlignment="1" applyProtection="1">
      <alignment horizontal="left" vertical="center" wrapText="1"/>
      <protection locked="0"/>
    </xf>
    <xf numFmtId="0" fontId="20" fillId="12" borderId="64" xfId="0" applyFont="1" applyFill="1" applyBorder="1" applyAlignment="1" applyProtection="1">
      <alignment horizontal="left" vertical="center" wrapText="1"/>
      <protection locked="0"/>
    </xf>
    <xf numFmtId="0" fontId="5" fillId="12" borderId="57" xfId="20" applyFont="1" applyFill="1" applyBorder="1" applyAlignment="1">
      <alignment horizontal="center" vertical="center" wrapText="1"/>
    </xf>
    <xf numFmtId="0" fontId="5" fillId="12" borderId="36" xfId="20" applyFont="1" applyFill="1" applyBorder="1" applyAlignment="1">
      <alignment horizontal="center" vertical="center" wrapText="1"/>
    </xf>
    <xf numFmtId="0" fontId="5" fillId="12" borderId="53" xfId="20" applyFont="1" applyFill="1" applyBorder="1" applyAlignment="1">
      <alignment horizontal="center" vertical="center" wrapText="1"/>
    </xf>
    <xf numFmtId="3" fontId="2" fillId="0" borderId="1" xfId="20" applyNumberFormat="1" applyFont="1" applyFill="1" applyBorder="1" applyAlignment="1" applyProtection="1">
      <alignment horizontal="center" vertical="center" wrapText="1"/>
      <protection locked="0"/>
    </xf>
    <xf numFmtId="0" fontId="4" fillId="0" borderId="5" xfId="20" applyFont="1" applyFill="1" applyBorder="1" applyAlignment="1">
      <alignment horizontal="left" wrapText="1"/>
    </xf>
    <xf numFmtId="0" fontId="5" fillId="0" borderId="55" xfId="20" applyFont="1" applyFill="1" applyBorder="1" applyAlignment="1">
      <alignment horizontal="center" vertical="center" textRotation="90" wrapText="1"/>
    </xf>
    <xf numFmtId="0" fontId="5" fillId="0" borderId="31" xfId="20" applyFont="1" applyFill="1" applyBorder="1" applyAlignment="1">
      <alignment horizontal="center" vertical="center" textRotation="90" wrapText="1"/>
    </xf>
    <xf numFmtId="0" fontId="5" fillId="12" borderId="1" xfId="20" applyFont="1" applyFill="1" applyBorder="1" applyAlignment="1">
      <alignment horizontal="center" vertical="center" wrapText="1"/>
    </xf>
    <xf numFmtId="0" fontId="5" fillId="12" borderId="66" xfId="20" applyFont="1" applyFill="1" applyBorder="1" applyAlignment="1">
      <alignment horizontal="center" vertical="center" wrapText="1"/>
    </xf>
    <xf numFmtId="0" fontId="5" fillId="12" borderId="69" xfId="20" applyFont="1" applyFill="1" applyBorder="1" applyAlignment="1">
      <alignment horizontal="center" vertical="center" wrapText="1"/>
    </xf>
    <xf numFmtId="3" fontId="25" fillId="0" borderId="57" xfId="0" applyNumberFormat="1" applyFont="1" applyFill="1" applyBorder="1" applyAlignment="1" applyProtection="1">
      <alignment horizontal="center" vertical="center" wrapText="1"/>
      <protection locked="0"/>
    </xf>
    <xf numFmtId="3" fontId="25" fillId="0" borderId="39" xfId="0" applyNumberFormat="1" applyFont="1" applyFill="1" applyBorder="1" applyAlignment="1" applyProtection="1">
      <alignment horizontal="center" vertical="center" wrapText="1"/>
      <protection locked="0"/>
    </xf>
    <xf numFmtId="3" fontId="25" fillId="0" borderId="24" xfId="0" applyNumberFormat="1" applyFont="1" applyFill="1" applyBorder="1" applyAlignment="1" applyProtection="1">
      <alignment horizontal="center" vertical="center" wrapText="1"/>
      <protection locked="0"/>
    </xf>
    <xf numFmtId="3" fontId="2" fillId="0" borderId="24" xfId="20" applyNumberFormat="1" applyFont="1" applyFill="1" applyBorder="1" applyAlignment="1" applyProtection="1">
      <alignment horizontal="center" vertical="center" wrapText="1"/>
      <protection locked="0"/>
    </xf>
    <xf numFmtId="3" fontId="2" fillId="0" borderId="6" xfId="20" applyNumberFormat="1" applyFont="1" applyFill="1" applyBorder="1" applyAlignment="1" applyProtection="1">
      <alignment horizontal="center" vertical="center" wrapText="1"/>
      <protection locked="0"/>
    </xf>
    <xf numFmtId="0" fontId="5" fillId="13" borderId="0" xfId="60" applyFont="1" applyFill="1" applyAlignment="1">
      <alignment horizontal="left" wrapText="1"/>
    </xf>
    <xf numFmtId="0" fontId="2" fillId="0" borderId="0" xfId="60" applyFont="1" applyAlignment="1">
      <alignment horizontal="left" vertical="center" wrapText="1"/>
    </xf>
    <xf numFmtId="3" fontId="25" fillId="0" borderId="3" xfId="0" applyNumberFormat="1" applyFont="1" applyFill="1" applyBorder="1" applyAlignment="1" applyProtection="1">
      <alignment horizontal="center" vertical="center" wrapText="1"/>
      <protection locked="0"/>
    </xf>
    <xf numFmtId="3" fontId="25" fillId="0" borderId="21" xfId="0" applyNumberFormat="1" applyFont="1" applyFill="1" applyBorder="1" applyAlignment="1" applyProtection="1">
      <alignment horizontal="center" vertical="center" wrapText="1"/>
      <protection locked="0"/>
    </xf>
  </cellXfs>
  <cellStyles count="61">
    <cellStyle name="checkExposure" xfId="1"/>
    <cellStyle name="Comma" xfId="2" builtinId="3"/>
    <cellStyle name="greyed" xfId="3"/>
    <cellStyle name="HeadingTable" xfId="4"/>
    <cellStyle name="highlightExposure" xfId="5"/>
    <cellStyle name="highlightPD" xfId="6"/>
    <cellStyle name="highlightPercentage" xfId="7"/>
    <cellStyle name="highlightText" xfId="8"/>
    <cellStyle name="inputDate" xfId="9"/>
    <cellStyle name="inputExposure" xfId="10"/>
    <cellStyle name="inputMaturity" xfId="11"/>
    <cellStyle name="inputParameterE" xfId="12"/>
    <cellStyle name="inputPD" xfId="13"/>
    <cellStyle name="inputPercentage" xfId="14"/>
    <cellStyle name="inputPercentageL" xfId="15"/>
    <cellStyle name="inputPercentageS" xfId="16"/>
    <cellStyle name="inputSelection" xfId="17"/>
    <cellStyle name="inputText" xfId="18"/>
    <cellStyle name="Normal" xfId="0" builtinId="0"/>
    <cellStyle name="Normal 2" xfId="19"/>
    <cellStyle name="Normal 2 2" xfId="60"/>
    <cellStyle name="Normal 3" xfId="20"/>
    <cellStyle name="Normal 3 2" xfId="21"/>
    <cellStyle name="optionalExposure" xfId="22"/>
    <cellStyle name="optionalMaturity" xfId="23"/>
    <cellStyle name="optionalPD" xfId="24"/>
    <cellStyle name="optionalPercentage" xfId="25"/>
    <cellStyle name="optionalPercentageS" xfId="26"/>
    <cellStyle name="optionalSelection" xfId="27"/>
    <cellStyle name="optionalText" xfId="28"/>
    <cellStyle name="Percent" xfId="29" builtinId="5"/>
    <cellStyle name="Percent 2" xfId="30"/>
    <cellStyle name="Percent 3" xfId="31"/>
    <cellStyle name="showCheck" xfId="32"/>
    <cellStyle name="showExposure" xfId="33"/>
    <cellStyle name="showParameterE" xfId="34"/>
    <cellStyle name="showParameterS" xfId="35"/>
    <cellStyle name="showPD" xfId="36"/>
    <cellStyle name="showPercentage" xfId="37"/>
    <cellStyle name="showSelection" xfId="38"/>
    <cellStyle name="Standard_draft disclosure templates for 2011" xfId="39"/>
    <cellStyle name="sup2Date" xfId="40"/>
    <cellStyle name="sup2Int" xfId="41"/>
    <cellStyle name="sup2ParameterE" xfId="42"/>
    <cellStyle name="sup2Percentage" xfId="43"/>
    <cellStyle name="sup2PercentageL" xfId="44"/>
    <cellStyle name="sup2PercentageM" xfId="45"/>
    <cellStyle name="sup2Selection" xfId="46"/>
    <cellStyle name="sup2Text" xfId="47"/>
    <cellStyle name="sup3ParameterE" xfId="48"/>
    <cellStyle name="sup3Percentage" xfId="49"/>
    <cellStyle name="supFloat" xfId="50"/>
    <cellStyle name="supInt" xfId="51"/>
    <cellStyle name="supParameterE" xfId="52"/>
    <cellStyle name="supParameterS" xfId="53"/>
    <cellStyle name="supPD" xfId="54"/>
    <cellStyle name="supPercentage" xfId="55"/>
    <cellStyle name="supPercentageL" xfId="56"/>
    <cellStyle name="supPercentageM" xfId="57"/>
    <cellStyle name="supSelection" xfId="58"/>
    <cellStyle name="supText" xfId="5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sbs\EBA\Documentum\dmcl\0000a01f\u181994\80cba7ac\TBG_IS4_Reporting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sbs\EBA\Documents%20and%20Settings\ccorcostegui\Local%20Settings\Temporary%20Internet%20Files\OLK36\QIS%20reporting%20template_v1%200%200b1-E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sheetData sheetId="1"/>
      <sheetData sheetId="2"/>
      <sheetData sheetId="3"/>
      <sheetData sheetId="4"/>
      <sheetData sheetId="5"/>
      <sheetData sheetId="6"/>
      <sheetData sheetId="7"/>
      <sheetData sheetId="8" refreshError="1">
        <row r="32">
          <cell r="C32" t="str">
            <v>Basel I</v>
          </cell>
        </row>
        <row r="33">
          <cell r="C33" t="str">
            <v>Basel II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
      <sheetName val="Real Estate (EU only)"/>
      <sheetName val="TTC provisioning (EU only)"/>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M55"/>
  <sheetViews>
    <sheetView tabSelected="1" workbookViewId="0">
      <selection activeCell="C33" sqref="C33"/>
    </sheetView>
  </sheetViews>
  <sheetFormatPr defaultRowHeight="12.75"/>
  <cols>
    <col min="1" max="1" width="3.28515625" style="18" customWidth="1"/>
    <col min="2" max="2" width="77" style="20" customWidth="1"/>
    <col min="3" max="3" width="24.85546875" style="21" customWidth="1"/>
    <col min="4" max="4" width="15.5703125" style="18" customWidth="1"/>
    <col min="5" max="5" width="15" style="18" customWidth="1"/>
    <col min="6" max="6" width="17.28515625" style="18" customWidth="1"/>
    <col min="7" max="16384" width="9.140625" style="18"/>
  </cols>
  <sheetData>
    <row r="2" spans="1:13" ht="36" customHeight="1">
      <c r="B2" s="351" t="s">
        <v>232</v>
      </c>
      <c r="C2" s="351"/>
    </row>
    <row r="3" spans="1:13">
      <c r="A3" s="19"/>
    </row>
    <row r="4" spans="1:13" s="22" customFormat="1">
      <c r="B4" s="352" t="s">
        <v>314</v>
      </c>
      <c r="C4" s="352"/>
    </row>
    <row r="5" spans="1:13" s="22" customFormat="1" ht="13.5" thickBot="1">
      <c r="B5" s="23"/>
      <c r="C5" s="24"/>
    </row>
    <row r="6" spans="1:13" ht="13.5" thickBot="1">
      <c r="B6" s="25" t="s">
        <v>173</v>
      </c>
      <c r="C6" s="26" t="s">
        <v>144</v>
      </c>
      <c r="D6" s="27"/>
    </row>
    <row r="7" spans="1:13">
      <c r="B7" s="28"/>
      <c r="C7" s="29"/>
      <c r="D7" s="27"/>
    </row>
    <row r="8" spans="1:13">
      <c r="B8" s="30" t="s">
        <v>108</v>
      </c>
      <c r="C8" s="31">
        <f>'1 - Aggregate information'!C60</f>
        <v>2072.0529999999999</v>
      </c>
      <c r="D8" s="32"/>
    </row>
    <row r="9" spans="1:13">
      <c r="B9" s="30" t="s">
        <v>230</v>
      </c>
      <c r="C9" s="31">
        <f>'1 - Aggregate information'!C61</f>
        <v>-1393.6540000000002</v>
      </c>
      <c r="D9" s="32"/>
      <c r="E9" s="22"/>
      <c r="F9" s="22"/>
      <c r="G9" s="22"/>
      <c r="H9" s="22"/>
      <c r="I9" s="22"/>
      <c r="J9" s="22"/>
      <c r="K9" s="22"/>
      <c r="L9" s="22"/>
      <c r="M9" s="22"/>
    </row>
    <row r="10" spans="1:13">
      <c r="B10" s="30"/>
      <c r="C10" s="31"/>
      <c r="D10" s="27"/>
    </row>
    <row r="11" spans="1:13" ht="14.25">
      <c r="B11" s="33" t="s">
        <v>233</v>
      </c>
      <c r="C11" s="34">
        <f>'1 - Aggregate information'!C12</f>
        <v>68301</v>
      </c>
      <c r="D11" s="27"/>
    </row>
    <row r="12" spans="1:13" ht="14.25">
      <c r="B12" s="35" t="s">
        <v>234</v>
      </c>
      <c r="C12" s="31">
        <f>'1 - Aggregate information'!C16</f>
        <v>8152.6675432688689</v>
      </c>
      <c r="D12" s="27"/>
    </row>
    <row r="13" spans="1:13" ht="14.25">
      <c r="B13" s="278" t="s">
        <v>235</v>
      </c>
      <c r="C13" s="279">
        <f>'1 - Aggregate information'!C17</f>
        <v>0.11936380936251108</v>
      </c>
      <c r="D13" s="27"/>
    </row>
    <row r="14" spans="1:13" ht="13.5" thickBot="1">
      <c r="B14" s="277" t="s">
        <v>119</v>
      </c>
      <c r="C14" s="280" t="str">
        <f>IF(C12&gt;=(C11*0.05),"",(C11*0.05)-C12)</f>
        <v/>
      </c>
      <c r="D14" s="27"/>
    </row>
    <row r="15" spans="1:13">
      <c r="B15" s="23"/>
      <c r="C15" s="32"/>
      <c r="D15" s="32"/>
    </row>
    <row r="16" spans="1:13" ht="25.5">
      <c r="B16" s="36" t="s">
        <v>174</v>
      </c>
      <c r="C16" s="37" t="s">
        <v>221</v>
      </c>
      <c r="D16" s="32"/>
    </row>
    <row r="17" spans="2:4">
      <c r="B17" s="38" t="s">
        <v>222</v>
      </c>
      <c r="C17" s="39">
        <f>'1 - Aggregate information'!G29</f>
        <v>7.6685854671110665E-2</v>
      </c>
      <c r="D17" s="32"/>
    </row>
    <row r="18" spans="2:4" ht="13.5" thickBot="1">
      <c r="B18" s="23"/>
      <c r="C18" s="32"/>
      <c r="D18" s="32"/>
    </row>
    <row r="19" spans="2:4" ht="26.25" thickBot="1">
      <c r="B19" s="25" t="s">
        <v>171</v>
      </c>
      <c r="C19" s="26" t="s">
        <v>144</v>
      </c>
      <c r="D19" s="40"/>
    </row>
    <row r="20" spans="2:4">
      <c r="B20" s="30"/>
      <c r="C20" s="31"/>
    </row>
    <row r="21" spans="2:4">
      <c r="B21" s="30" t="s">
        <v>145</v>
      </c>
      <c r="C21" s="31">
        <f>SUM('1 - Aggregate information'!F60:G60)</f>
        <v>4832.9298586850064</v>
      </c>
    </row>
    <row r="22" spans="2:4" ht="21" customHeight="1">
      <c r="B22" s="30" t="s">
        <v>231</v>
      </c>
      <c r="C22" s="31">
        <f>SUM('1 - Aggregate information'!F61:G61)</f>
        <v>-8228.9235480497446</v>
      </c>
    </row>
    <row r="23" spans="2:4">
      <c r="B23" s="30" t="s">
        <v>128</v>
      </c>
      <c r="C23" s="31">
        <f>SUM('1 - Aggregate information'!F57:G57)</f>
        <v>969.16225868500601</v>
      </c>
    </row>
    <row r="24" spans="2:4">
      <c r="B24" s="41" t="s">
        <v>107</v>
      </c>
      <c r="C24" s="42">
        <f>SUM('1 - Aggregate information'!F58:G58)</f>
        <v>-14</v>
      </c>
    </row>
    <row r="25" spans="2:4">
      <c r="B25" s="41"/>
      <c r="C25" s="31"/>
    </row>
    <row r="26" spans="2:4">
      <c r="B26" s="33" t="s">
        <v>167</v>
      </c>
      <c r="C26" s="34">
        <f>'1 - Aggregate information'!G37</f>
        <v>72258.513355157687</v>
      </c>
    </row>
    <row r="27" spans="2:4">
      <c r="B27" s="43" t="s">
        <v>176</v>
      </c>
      <c r="C27" s="44">
        <f>'1 - Aggregate information'!G47</f>
        <v>5541.2058539041318</v>
      </c>
    </row>
    <row r="28" spans="2:4">
      <c r="B28" s="45" t="s">
        <v>183</v>
      </c>
      <c r="C28" s="46">
        <f>'1 - Aggregate information'!G50</f>
        <v>7.6685854671110665E-2</v>
      </c>
    </row>
    <row r="29" spans="2:4">
      <c r="B29" s="47" t="s">
        <v>119</v>
      </c>
      <c r="C29" s="48" t="str">
        <f>'1 - Aggregate information'!G51</f>
        <v/>
      </c>
    </row>
    <row r="30" spans="2:4">
      <c r="B30" s="28"/>
      <c r="C30" s="49"/>
    </row>
    <row r="31" spans="2:4" ht="18.75" customHeight="1">
      <c r="B31" s="50" t="s">
        <v>236</v>
      </c>
      <c r="C31" s="51"/>
    </row>
    <row r="32" spans="2:4" s="22" customFormat="1" ht="25.5">
      <c r="B32" s="52" t="s">
        <v>180</v>
      </c>
      <c r="C32" s="31" t="str">
        <f>IF(AND('1 - Aggregate information'!G43="",'1 - Aggregate information'!G44=""),"",'1 - Aggregate information'!G43+'1 - Aggregate information'!G44)</f>
        <v/>
      </c>
    </row>
    <row r="33" spans="1:10" ht="38.25">
      <c r="B33" s="52" t="s">
        <v>208</v>
      </c>
      <c r="C33" s="53" t="str">
        <f>IF('1 - Aggregate information'!G45="","",((('1 - Aggregate information'!G45+'1 - Aggregate information'!G42)/'1 - Aggregate information'!G35)-'1 - Aggregate information'!G29)*100)</f>
        <v/>
      </c>
    </row>
    <row r="34" spans="1:10" ht="39" thickBot="1">
      <c r="B34" s="54" t="s">
        <v>207</v>
      </c>
      <c r="C34" s="55" t="str">
        <f>IF(AND('1 - Aggregate information'!G36="",'1 - Aggregate information'!G46=""),"",((('1 - Aggregate information'!G42+'1 - Aggregate information'!G46)/('1 - Aggregate information'!G35+'1 - Aggregate information'!G36))-'1 - Aggregate information'!G29)*100)</f>
        <v/>
      </c>
    </row>
    <row r="35" spans="1:10">
      <c r="B35" s="22"/>
      <c r="C35" s="22"/>
    </row>
    <row r="36" spans="1:10" s="22" customFormat="1" ht="25.5">
      <c r="B36" s="56" t="s">
        <v>172</v>
      </c>
      <c r="C36" s="57" t="s">
        <v>227</v>
      </c>
    </row>
    <row r="37" spans="1:10" s="20" customFormat="1">
      <c r="B37" s="58" t="s">
        <v>199</v>
      </c>
      <c r="C37" s="59">
        <f>IF('1 - Aggregate information'!G96="","",((('1 - Aggregate information'!G47+'1 - Aggregate information'!G96)/'1 - Aggregate information'!G37)-'1 - Aggregate information'!G50)*100)</f>
        <v>0.31968551423776498</v>
      </c>
      <c r="D37" s="58"/>
    </row>
    <row r="38" spans="1:10" s="20" customFormat="1">
      <c r="B38" s="58" t="s">
        <v>200</v>
      </c>
      <c r="C38" s="59" t="str">
        <f>IF('1 - Aggregate information'!G97="","",((('1 - Aggregate information'!G47+'1 - Aggregate information'!G98)/('1 - Aggregate information'!G37+'1 - Aggregate information'!G97)-'1 - Aggregate information'!G50)*100))</f>
        <v/>
      </c>
      <c r="D38" s="58"/>
    </row>
    <row r="39" spans="1:10" s="20" customFormat="1" ht="25.5">
      <c r="B39" s="58" t="s">
        <v>202</v>
      </c>
      <c r="C39" s="59">
        <f>IF('1 - Aggregate information'!G99="","",(('1 - Aggregate information'!G47+'1 - Aggregate information'!G100)/('1 - Aggregate information'!G37+'1 - Aggregate information'!G99)-'1 - Aggregate information'!G50)*100)</f>
        <v>1.6745431698168654</v>
      </c>
      <c r="D39" s="58"/>
    </row>
    <row r="40" spans="1:10" s="20" customFormat="1">
      <c r="B40" s="58" t="s">
        <v>204</v>
      </c>
      <c r="C40" s="59" t="str">
        <f>IF('1 - Aggregate information'!G101="","",((('1 - Aggregate information'!G47+'1 - Aggregate information'!G101)/'1 - Aggregate information'!G37)-'1 - Aggregate information'!G50)*100)</f>
        <v/>
      </c>
      <c r="D40" s="58"/>
    </row>
    <row r="41" spans="1:10" s="20" customFormat="1">
      <c r="B41" s="58" t="s">
        <v>205</v>
      </c>
      <c r="C41" s="59" t="str">
        <f>IF('1 - Aggregate information'!G102="","",((('1 - Aggregate information'!G47+'1 - Aggregate information'!G102)/'1 - Aggregate information'!G37)-'1 - Aggregate information'!G50)*100)</f>
        <v/>
      </c>
      <c r="D41" s="58"/>
    </row>
    <row r="42" spans="1:10" s="20" customFormat="1" ht="25.5">
      <c r="B42" s="58" t="s">
        <v>206</v>
      </c>
      <c r="C42" s="59" t="str">
        <f>IF(AND('1 - Aggregate information'!G103="",'1 - Aggregate information'!G104=""),"",(('1 - Aggregate information'!G47+'1 - Aggregate information'!G104)/('1 - Aggregate information'!G37+'1 - Aggregate information'!G103)-'1 - Aggregate information'!G50)*100)</f>
        <v/>
      </c>
      <c r="D42" s="58"/>
    </row>
    <row r="43" spans="1:10" s="20" customFormat="1" ht="27">
      <c r="B43" s="60" t="s">
        <v>237</v>
      </c>
      <c r="C43" s="61">
        <f>IF('1 - Aggregate information'!G107="","",'1 - Aggregate information'!G107)</f>
        <v>9.6628141511656968E-2</v>
      </c>
      <c r="D43" s="58"/>
    </row>
    <row r="44" spans="1:10" s="20" customFormat="1">
      <c r="C44" s="23"/>
    </row>
    <row r="45" spans="1:10">
      <c r="B45" s="62" t="s">
        <v>226</v>
      </c>
      <c r="C45" s="63"/>
      <c r="D45" s="40"/>
    </row>
    <row r="46" spans="1:10" ht="45" customHeight="1">
      <c r="A46" s="22"/>
      <c r="B46" s="349" t="s">
        <v>294</v>
      </c>
      <c r="C46" s="350"/>
      <c r="D46" s="64"/>
      <c r="E46" s="65"/>
      <c r="F46" s="65"/>
      <c r="G46" s="65"/>
      <c r="H46" s="65"/>
      <c r="I46" s="65"/>
    </row>
    <row r="47" spans="1:10" ht="48" customHeight="1">
      <c r="A47" s="22"/>
      <c r="B47" s="350" t="s">
        <v>238</v>
      </c>
      <c r="C47" s="350"/>
      <c r="D47" s="64"/>
      <c r="E47" s="65"/>
      <c r="F47" s="65"/>
      <c r="G47" s="65"/>
      <c r="H47" s="65"/>
      <c r="I47" s="65"/>
      <c r="J47" s="65"/>
    </row>
    <row r="48" spans="1:10" ht="28.5" customHeight="1">
      <c r="A48" s="22"/>
      <c r="B48" s="350" t="s">
        <v>239</v>
      </c>
      <c r="C48" s="350"/>
      <c r="D48" s="64"/>
      <c r="E48" s="65"/>
      <c r="F48" s="65"/>
      <c r="G48" s="65"/>
      <c r="H48" s="65"/>
      <c r="I48" s="65"/>
      <c r="J48" s="65"/>
    </row>
    <row r="49" spans="1:10" ht="43.5" customHeight="1">
      <c r="A49" s="22"/>
      <c r="B49" s="350" t="s">
        <v>240</v>
      </c>
      <c r="C49" s="350"/>
      <c r="D49" s="64"/>
      <c r="E49" s="65"/>
      <c r="F49" s="65"/>
      <c r="G49" s="65"/>
      <c r="H49" s="65"/>
      <c r="I49" s="65"/>
      <c r="J49" s="65"/>
    </row>
    <row r="50" spans="1:10" ht="39.75" customHeight="1">
      <c r="A50" s="22"/>
      <c r="B50" s="348" t="s">
        <v>241</v>
      </c>
      <c r="C50" s="348"/>
      <c r="D50" s="22"/>
    </row>
    <row r="51" spans="1:10" ht="80.25" customHeight="1">
      <c r="A51" s="22"/>
      <c r="B51" s="348" t="s">
        <v>242</v>
      </c>
      <c r="C51" s="348"/>
      <c r="D51" s="22"/>
    </row>
    <row r="52" spans="1:10">
      <c r="A52" s="22"/>
      <c r="B52" s="58"/>
      <c r="D52" s="22"/>
    </row>
    <row r="55" spans="1:10">
      <c r="C55" s="18"/>
    </row>
  </sheetData>
  <sheetProtection password="A0C4" sheet="1"/>
  <mergeCells count="8">
    <mergeCell ref="B51:C51"/>
    <mergeCell ref="B46:C46"/>
    <mergeCell ref="B47:C47"/>
    <mergeCell ref="B49:C49"/>
    <mergeCell ref="B2:C2"/>
    <mergeCell ref="B50:C50"/>
    <mergeCell ref="B4:C4"/>
    <mergeCell ref="B48:C48"/>
  </mergeCells>
  <pageMargins left="1.1417322834645669" right="0.74803149606299213" top="0.98425196850393704" bottom="0.98425196850393704" header="0.51181102362204722" footer="0.51181102362204722"/>
  <pageSetup scale="65"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O150"/>
  <sheetViews>
    <sheetView topLeftCell="A85" zoomScaleNormal="100" workbookViewId="0">
      <selection activeCell="D96" sqref="D96:G100"/>
    </sheetView>
  </sheetViews>
  <sheetFormatPr defaultRowHeight="12.75"/>
  <cols>
    <col min="1" max="1" width="4.28515625" style="5" customWidth="1"/>
    <col min="2" max="2" width="58.28515625" style="5" customWidth="1"/>
    <col min="3" max="3" width="15.140625" style="5" customWidth="1"/>
    <col min="4" max="4" width="12.7109375" style="5" customWidth="1"/>
    <col min="5" max="7" width="11.42578125" style="5" customWidth="1"/>
    <col min="8" max="8" width="5" style="5" customWidth="1"/>
    <col min="9" max="9" width="9.140625" style="5"/>
    <col min="10" max="10" width="12.85546875" style="5" bestFit="1" customWidth="1"/>
    <col min="11" max="11" width="12.28515625" style="5" bestFit="1" customWidth="1"/>
    <col min="12" max="16384" width="9.140625" style="5"/>
  </cols>
  <sheetData>
    <row r="1" spans="1:8" s="18" customFormat="1">
      <c r="C1" s="20"/>
      <c r="D1" s="20"/>
      <c r="E1" s="20"/>
      <c r="F1" s="21"/>
      <c r="G1" s="21"/>
    </row>
    <row r="2" spans="1:8" s="18" customFormat="1" ht="21" customHeight="1">
      <c r="A2" s="353" t="s">
        <v>243</v>
      </c>
      <c r="B2" s="353"/>
      <c r="C2" s="353"/>
      <c r="D2" s="353"/>
      <c r="E2" s="353"/>
      <c r="F2" s="353"/>
      <c r="G2" s="353"/>
      <c r="H2" s="353"/>
    </row>
    <row r="3" spans="1:8" s="18" customFormat="1">
      <c r="B3" s="20"/>
    </row>
    <row r="4" spans="1:8" s="22" customFormat="1">
      <c r="B4" s="347" t="s">
        <v>314</v>
      </c>
      <c r="C4" s="67"/>
      <c r="D4" s="67"/>
      <c r="E4" s="67"/>
      <c r="F4" s="67"/>
      <c r="G4" s="67"/>
    </row>
    <row r="5" spans="1:8">
      <c r="B5" s="68"/>
    </row>
    <row r="6" spans="1:8">
      <c r="B6" s="69" t="s">
        <v>130</v>
      </c>
    </row>
    <row r="8" spans="1:8" ht="24.75" customHeight="1">
      <c r="A8" s="104"/>
      <c r="B8" s="361" t="s">
        <v>244</v>
      </c>
      <c r="C8" s="361"/>
      <c r="D8" s="361"/>
      <c r="E8" s="361"/>
      <c r="F8" s="361"/>
      <c r="G8" s="361"/>
      <c r="H8" s="104"/>
    </row>
    <row r="9" spans="1:8" ht="13.5" thickBot="1"/>
    <row r="10" spans="1:8" ht="15" customHeight="1">
      <c r="B10" s="359" t="s">
        <v>133</v>
      </c>
      <c r="C10" s="357">
        <v>2010</v>
      </c>
      <c r="D10" s="357" t="s">
        <v>131</v>
      </c>
      <c r="E10" s="357"/>
      <c r="F10" s="357" t="s">
        <v>132</v>
      </c>
      <c r="G10" s="358"/>
    </row>
    <row r="11" spans="1:8" s="105" customFormat="1">
      <c r="B11" s="360"/>
      <c r="C11" s="362"/>
      <c r="D11" s="100">
        <v>2011</v>
      </c>
      <c r="E11" s="100">
        <v>2012</v>
      </c>
      <c r="F11" s="100">
        <v>2011</v>
      </c>
      <c r="G11" s="101">
        <v>2012</v>
      </c>
    </row>
    <row r="12" spans="1:8" s="105" customFormat="1">
      <c r="B12" s="106" t="s">
        <v>135</v>
      </c>
      <c r="C12" s="70">
        <v>68301</v>
      </c>
      <c r="D12" s="70">
        <v>72095</v>
      </c>
      <c r="E12" s="70">
        <v>70898</v>
      </c>
      <c r="F12" s="70">
        <v>72783.219160649329</v>
      </c>
      <c r="G12" s="71">
        <v>72258.513355157687</v>
      </c>
    </row>
    <row r="13" spans="1:8">
      <c r="B13" s="107" t="s">
        <v>117</v>
      </c>
      <c r="C13" s="72">
        <v>7802.6675432688689</v>
      </c>
      <c r="D13" s="72">
        <v>8700.4344645298643</v>
      </c>
      <c r="E13" s="72">
        <v>9319.0606469637569</v>
      </c>
      <c r="F13" s="72">
        <v>7033.0663956700246</v>
      </c>
      <c r="G13" s="73">
        <v>5191.2058539041318</v>
      </c>
    </row>
    <row r="14" spans="1:8">
      <c r="B14" s="108" t="s">
        <v>118</v>
      </c>
      <c r="C14" s="74" t="s">
        <v>300</v>
      </c>
      <c r="D14" s="74"/>
      <c r="E14" s="74"/>
      <c r="F14" s="74"/>
      <c r="G14" s="75"/>
    </row>
    <row r="15" spans="1:8" ht="25.5">
      <c r="B15" s="109" t="s">
        <v>124</v>
      </c>
      <c r="C15" s="76">
        <v>350</v>
      </c>
      <c r="D15" s="72">
        <v>350</v>
      </c>
      <c r="E15" s="72">
        <v>350</v>
      </c>
      <c r="F15" s="72">
        <v>350</v>
      </c>
      <c r="G15" s="73">
        <v>350</v>
      </c>
    </row>
    <row r="16" spans="1:8" ht="13.5" thickBot="1">
      <c r="B16" s="110" t="s">
        <v>143</v>
      </c>
      <c r="C16" s="77">
        <f>'2 - Capital composition'!B19</f>
        <v>8152.6675432688689</v>
      </c>
      <c r="D16" s="77">
        <f>D13+D15</f>
        <v>9050.4344645298643</v>
      </c>
      <c r="E16" s="77">
        <f>E13+E15</f>
        <v>9669.0606469637569</v>
      </c>
      <c r="F16" s="77">
        <f>F13+F15</f>
        <v>7383.0663956700246</v>
      </c>
      <c r="G16" s="78">
        <f>G13+G15</f>
        <v>5541.2058539041318</v>
      </c>
    </row>
    <row r="17" spans="1:8" ht="13.5" thickBot="1">
      <c r="B17" s="111" t="s">
        <v>181</v>
      </c>
      <c r="C17" s="79">
        <f>C16/C12</f>
        <v>0.11936380936251108</v>
      </c>
      <c r="D17" s="79">
        <f>D16/D12</f>
        <v>0.12553484242360585</v>
      </c>
      <c r="E17" s="79">
        <f>E16/E12</f>
        <v>0.13637987879719818</v>
      </c>
      <c r="F17" s="79">
        <f>F16/F12</f>
        <v>0.1014391295248139</v>
      </c>
      <c r="G17" s="80">
        <f>G16/G12</f>
        <v>7.6685854671110665E-2</v>
      </c>
    </row>
    <row r="18" spans="1:8">
      <c r="A18" s="112"/>
      <c r="B18" s="113"/>
      <c r="C18" s="112"/>
      <c r="D18" s="112"/>
      <c r="E18" s="112"/>
      <c r="F18" s="112"/>
      <c r="G18" s="112"/>
      <c r="H18" s="112"/>
    </row>
    <row r="19" spans="1:8" ht="39.75" customHeight="1">
      <c r="A19" s="114"/>
      <c r="B19" s="363" t="s">
        <v>245</v>
      </c>
      <c r="C19" s="363"/>
      <c r="D19" s="363"/>
      <c r="E19" s="363"/>
      <c r="F19" s="363"/>
      <c r="G19" s="363"/>
      <c r="H19" s="114"/>
    </row>
    <row r="20" spans="1:8" ht="13.5" thickBot="1">
      <c r="A20" s="112"/>
      <c r="B20" s="113"/>
      <c r="C20" s="112"/>
      <c r="D20" s="112"/>
      <c r="E20" s="112"/>
      <c r="F20" s="112"/>
      <c r="G20" s="112"/>
      <c r="H20" s="112"/>
    </row>
    <row r="21" spans="1:8">
      <c r="A21" s="112"/>
      <c r="B21" s="359" t="s">
        <v>133</v>
      </c>
      <c r="C21" s="357">
        <v>2010</v>
      </c>
      <c r="D21" s="357" t="s">
        <v>131</v>
      </c>
      <c r="E21" s="357"/>
      <c r="F21" s="357" t="s">
        <v>132</v>
      </c>
      <c r="G21" s="358"/>
      <c r="H21" s="112"/>
    </row>
    <row r="22" spans="1:8">
      <c r="A22" s="112"/>
      <c r="B22" s="360"/>
      <c r="C22" s="362"/>
      <c r="D22" s="100">
        <v>2011</v>
      </c>
      <c r="E22" s="100">
        <v>2012</v>
      </c>
      <c r="F22" s="100">
        <v>2011</v>
      </c>
      <c r="G22" s="101">
        <v>2012</v>
      </c>
      <c r="H22" s="112"/>
    </row>
    <row r="23" spans="1:8">
      <c r="A23" s="112"/>
      <c r="B23" s="106" t="s">
        <v>135</v>
      </c>
      <c r="C23" s="72">
        <f>C12</f>
        <v>68301</v>
      </c>
      <c r="D23" s="72">
        <f>D12</f>
        <v>72095</v>
      </c>
      <c r="E23" s="72">
        <f>E12</f>
        <v>70898</v>
      </c>
      <c r="F23" s="72">
        <f>F12</f>
        <v>72783.219160649329</v>
      </c>
      <c r="G23" s="73">
        <f>G12</f>
        <v>72258.513355157687</v>
      </c>
      <c r="H23" s="112"/>
    </row>
    <row r="24" spans="1:8" ht="25.5">
      <c r="A24" s="112"/>
      <c r="B24" s="108" t="s">
        <v>187</v>
      </c>
      <c r="C24" s="81"/>
      <c r="D24" s="74"/>
      <c r="E24" s="74"/>
      <c r="F24" s="74"/>
      <c r="G24" s="75"/>
      <c r="H24" s="112"/>
    </row>
    <row r="25" spans="1:8" ht="38.25">
      <c r="A25" s="112"/>
      <c r="B25" s="115" t="s">
        <v>140</v>
      </c>
      <c r="C25" s="72">
        <f>C23</f>
        <v>68301</v>
      </c>
      <c r="D25" s="72">
        <f>D23+D24</f>
        <v>72095</v>
      </c>
      <c r="E25" s="72">
        <f>E23+E24</f>
        <v>70898</v>
      </c>
      <c r="F25" s="72">
        <f>F23+F24</f>
        <v>72783.219160649329</v>
      </c>
      <c r="G25" s="73">
        <f>G23+G24</f>
        <v>72258.513355157687</v>
      </c>
      <c r="H25" s="112"/>
    </row>
    <row r="26" spans="1:8">
      <c r="A26" s="112"/>
      <c r="B26" s="115" t="s">
        <v>136</v>
      </c>
      <c r="C26" s="72">
        <f>C16</f>
        <v>8152.6675432688689</v>
      </c>
      <c r="D26" s="72">
        <f>D16</f>
        <v>9050.4344645298643</v>
      </c>
      <c r="E26" s="72">
        <f>E16</f>
        <v>9669.0606469637569</v>
      </c>
      <c r="F26" s="72">
        <f>F16</f>
        <v>7383.0663956700246</v>
      </c>
      <c r="G26" s="73">
        <f>G16</f>
        <v>5541.2058539041318</v>
      </c>
      <c r="H26" s="112"/>
    </row>
    <row r="27" spans="1:8" ht="38.25">
      <c r="A27" s="112"/>
      <c r="B27" s="108" t="s">
        <v>188</v>
      </c>
      <c r="C27" s="81"/>
      <c r="D27" s="74"/>
      <c r="E27" s="74"/>
      <c r="F27" s="74"/>
      <c r="G27" s="75"/>
      <c r="H27" s="112"/>
    </row>
    <row r="28" spans="1:8" ht="35.25" customHeight="1" thickBot="1">
      <c r="A28" s="112"/>
      <c r="B28" s="116" t="s">
        <v>141</v>
      </c>
      <c r="C28" s="77">
        <f>C26</f>
        <v>8152.6675432688689</v>
      </c>
      <c r="D28" s="77">
        <f>D26+D27</f>
        <v>9050.4344645298643</v>
      </c>
      <c r="E28" s="77">
        <f>E26+E27</f>
        <v>9669.0606469637569</v>
      </c>
      <c r="F28" s="77">
        <f>F26+F27</f>
        <v>7383.0663956700246</v>
      </c>
      <c r="G28" s="78">
        <f>G26+G27</f>
        <v>5541.2058539041318</v>
      </c>
      <c r="H28" s="112"/>
    </row>
    <row r="29" spans="1:8" ht="13.5" thickBot="1">
      <c r="A29" s="112"/>
      <c r="B29" s="111" t="s">
        <v>181</v>
      </c>
      <c r="C29" s="79">
        <f>C28/C25</f>
        <v>0.11936380936251108</v>
      </c>
      <c r="D29" s="79">
        <f>D28/D25</f>
        <v>0.12553484242360585</v>
      </c>
      <c r="E29" s="79">
        <f>E28/E25</f>
        <v>0.13637987879719818</v>
      </c>
      <c r="F29" s="79">
        <f>F28/F25</f>
        <v>0.1014391295248139</v>
      </c>
      <c r="G29" s="80">
        <f>G28/G25</f>
        <v>7.6685854671110665E-2</v>
      </c>
      <c r="H29" s="112"/>
    </row>
    <row r="30" spans="1:8">
      <c r="A30" s="112"/>
      <c r="B30" s="117"/>
      <c r="C30" s="117"/>
      <c r="D30" s="117"/>
      <c r="E30" s="117"/>
      <c r="F30" s="117"/>
      <c r="G30" s="117"/>
      <c r="H30" s="112"/>
    </row>
    <row r="31" spans="1:8" ht="37.5" customHeight="1">
      <c r="A31" s="114"/>
      <c r="B31" s="367" t="s">
        <v>246</v>
      </c>
      <c r="C31" s="367"/>
      <c r="D31" s="367"/>
      <c r="E31" s="367"/>
      <c r="F31" s="367"/>
      <c r="G31" s="367"/>
      <c r="H31" s="114"/>
    </row>
    <row r="32" spans="1:8" ht="13.5" thickBot="1">
      <c r="A32" s="112"/>
      <c r="B32" s="113"/>
      <c r="C32" s="112"/>
      <c r="D32" s="112"/>
      <c r="E32" s="112"/>
      <c r="F32" s="112"/>
      <c r="G32" s="112"/>
      <c r="H32" s="112"/>
    </row>
    <row r="33" spans="1:15">
      <c r="A33" s="112"/>
      <c r="B33" s="359" t="s">
        <v>133</v>
      </c>
      <c r="C33" s="357">
        <v>2010</v>
      </c>
      <c r="D33" s="357" t="s">
        <v>131</v>
      </c>
      <c r="E33" s="357"/>
      <c r="F33" s="357" t="s">
        <v>132</v>
      </c>
      <c r="G33" s="358"/>
      <c r="H33" s="112"/>
    </row>
    <row r="34" spans="1:15">
      <c r="A34" s="112"/>
      <c r="B34" s="360"/>
      <c r="C34" s="362"/>
      <c r="D34" s="100">
        <v>2011</v>
      </c>
      <c r="E34" s="100">
        <v>2012</v>
      </c>
      <c r="F34" s="100">
        <v>2011</v>
      </c>
      <c r="G34" s="101">
        <v>2012</v>
      </c>
      <c r="H34" s="112"/>
    </row>
    <row r="35" spans="1:15" ht="38.25">
      <c r="A35" s="112"/>
      <c r="B35" s="106" t="s">
        <v>140</v>
      </c>
      <c r="C35" s="72">
        <f>C25</f>
        <v>68301</v>
      </c>
      <c r="D35" s="72">
        <f>D25</f>
        <v>72095</v>
      </c>
      <c r="E35" s="72">
        <f>E25</f>
        <v>70898</v>
      </c>
      <c r="F35" s="72">
        <f>F25</f>
        <v>72783.219160649329</v>
      </c>
      <c r="G35" s="73">
        <f>G25</f>
        <v>72258.513355157687</v>
      </c>
      <c r="H35" s="112"/>
    </row>
    <row r="36" spans="1:15" ht="38.25">
      <c r="A36" s="112"/>
      <c r="B36" s="108" t="s">
        <v>189</v>
      </c>
      <c r="C36" s="364"/>
      <c r="D36" s="74"/>
      <c r="E36" s="74"/>
      <c r="F36" s="74"/>
      <c r="G36" s="82"/>
      <c r="H36" s="112"/>
    </row>
    <row r="37" spans="1:15" ht="25.5">
      <c r="A37" s="112"/>
      <c r="B37" s="106" t="s">
        <v>142</v>
      </c>
      <c r="C37" s="365"/>
      <c r="D37" s="72">
        <f>D35+D36</f>
        <v>72095</v>
      </c>
      <c r="E37" s="72">
        <f>E35+E36</f>
        <v>70898</v>
      </c>
      <c r="F37" s="72">
        <f>F35+F36</f>
        <v>72783.219160649329</v>
      </c>
      <c r="G37" s="71">
        <f>G35+G36</f>
        <v>72258.513355157687</v>
      </c>
      <c r="H37" s="112"/>
    </row>
    <row r="38" spans="1:15">
      <c r="A38" s="112"/>
      <c r="B38" s="118" t="s">
        <v>155</v>
      </c>
      <c r="C38" s="365"/>
      <c r="D38" s="72">
        <v>59324</v>
      </c>
      <c r="E38" s="72">
        <v>58149</v>
      </c>
      <c r="F38" s="72">
        <v>49993</v>
      </c>
      <c r="G38" s="71">
        <v>59501</v>
      </c>
      <c r="H38" s="112"/>
    </row>
    <row r="39" spans="1:15">
      <c r="A39" s="112"/>
      <c r="B39" s="118" t="s">
        <v>156</v>
      </c>
      <c r="C39" s="365"/>
      <c r="D39" s="72">
        <v>5556</v>
      </c>
      <c r="E39" s="72">
        <v>5556</v>
      </c>
      <c r="F39" s="72">
        <v>5556</v>
      </c>
      <c r="G39" s="72">
        <v>5556</v>
      </c>
      <c r="H39" s="112"/>
    </row>
    <row r="40" spans="1:15">
      <c r="A40" s="112"/>
      <c r="B40" s="119" t="s">
        <v>225</v>
      </c>
      <c r="C40" s="366"/>
      <c r="D40" s="72">
        <v>2</v>
      </c>
      <c r="E40" s="72">
        <v>4</v>
      </c>
      <c r="F40" s="72">
        <v>8</v>
      </c>
      <c r="G40" s="71">
        <v>17</v>
      </c>
      <c r="H40" s="112"/>
    </row>
    <row r="41" spans="1:15" ht="38.25">
      <c r="A41" s="112"/>
      <c r="B41" s="120" t="s">
        <v>170</v>
      </c>
      <c r="C41" s="83">
        <v>118832</v>
      </c>
      <c r="D41" s="83">
        <v>118832</v>
      </c>
      <c r="E41" s="83">
        <v>118832</v>
      </c>
      <c r="F41" s="83">
        <v>118832</v>
      </c>
      <c r="G41" s="83">
        <v>118832</v>
      </c>
      <c r="H41" s="112"/>
    </row>
    <row r="42" spans="1:15" ht="25.5">
      <c r="A42" s="112"/>
      <c r="B42" s="121" t="s">
        <v>141</v>
      </c>
      <c r="C42" s="72">
        <f>C28</f>
        <v>8152.6675432688689</v>
      </c>
      <c r="D42" s="72">
        <f>D28</f>
        <v>9050.4344645298643</v>
      </c>
      <c r="E42" s="72">
        <f>E28</f>
        <v>9669.0606469637569</v>
      </c>
      <c r="F42" s="72">
        <f>F28</f>
        <v>7383.0663956700246</v>
      </c>
      <c r="G42" s="71">
        <f>G28</f>
        <v>5541.2058539041318</v>
      </c>
      <c r="H42" s="112"/>
    </row>
    <row r="43" spans="1:15">
      <c r="A43" s="112"/>
      <c r="B43" s="122" t="s">
        <v>159</v>
      </c>
      <c r="C43" s="371"/>
      <c r="D43" s="74"/>
      <c r="E43" s="74"/>
      <c r="F43" s="74"/>
      <c r="G43" s="84"/>
      <c r="H43" s="112"/>
    </row>
    <row r="44" spans="1:15" ht="25.5">
      <c r="A44" s="112"/>
      <c r="B44" s="122" t="s">
        <v>160</v>
      </c>
      <c r="C44" s="372"/>
      <c r="D44" s="74"/>
      <c r="E44" s="74"/>
      <c r="F44" s="74"/>
      <c r="G44" s="84"/>
      <c r="H44" s="112"/>
      <c r="M44" s="123"/>
    </row>
    <row r="45" spans="1:15" ht="38.25">
      <c r="A45" s="112"/>
      <c r="B45" s="122" t="s">
        <v>161</v>
      </c>
      <c r="C45" s="372"/>
      <c r="D45" s="74"/>
      <c r="E45" s="74"/>
      <c r="F45" s="74"/>
      <c r="G45" s="84"/>
      <c r="H45" s="112"/>
      <c r="L45" s="124"/>
    </row>
    <row r="46" spans="1:15" ht="38.25">
      <c r="A46" s="112"/>
      <c r="B46" s="108" t="s">
        <v>190</v>
      </c>
      <c r="C46" s="372"/>
      <c r="D46" s="74"/>
      <c r="E46" s="74"/>
      <c r="F46" s="74"/>
      <c r="G46" s="84"/>
      <c r="H46" s="112"/>
      <c r="O46" s="124"/>
    </row>
    <row r="47" spans="1:15" ht="25.5">
      <c r="A47" s="112"/>
      <c r="B47" s="115" t="s">
        <v>137</v>
      </c>
      <c r="C47" s="372"/>
      <c r="D47" s="72">
        <f>D42+D43+D44+D45+D46</f>
        <v>9050.4344645298643</v>
      </c>
      <c r="E47" s="72">
        <f>E42+E43+E44+E45+E46</f>
        <v>9669.0606469637569</v>
      </c>
      <c r="F47" s="72">
        <f>F42+F43+F44+F45+F46</f>
        <v>7383.0663956700246</v>
      </c>
      <c r="G47" s="71">
        <f>G42+G43+G44+G45+G46</f>
        <v>5541.2058539041318</v>
      </c>
      <c r="H47" s="112"/>
      <c r="O47" s="124"/>
    </row>
    <row r="48" spans="1:15" ht="25.5">
      <c r="A48" s="112"/>
      <c r="B48" s="125" t="s">
        <v>138</v>
      </c>
      <c r="C48" s="372"/>
      <c r="D48" s="74">
        <v>9856</v>
      </c>
      <c r="E48" s="74">
        <v>10475</v>
      </c>
      <c r="F48" s="74">
        <v>8189</v>
      </c>
      <c r="G48" s="75">
        <v>6347</v>
      </c>
      <c r="H48" s="112"/>
    </row>
    <row r="49" spans="1:11" ht="25.5">
      <c r="A49" s="112"/>
      <c r="B49" s="125" t="s">
        <v>139</v>
      </c>
      <c r="C49" s="373"/>
      <c r="D49" s="74">
        <v>10209</v>
      </c>
      <c r="E49" s="74">
        <v>10828</v>
      </c>
      <c r="F49" s="74">
        <v>8542</v>
      </c>
      <c r="G49" s="75">
        <v>6700</v>
      </c>
      <c r="H49" s="112"/>
    </row>
    <row r="50" spans="1:11" ht="13.5" thickBot="1">
      <c r="A50" s="112"/>
      <c r="B50" s="126" t="s">
        <v>181</v>
      </c>
      <c r="C50" s="85">
        <f>C42/C35</f>
        <v>0.11936380936251108</v>
      </c>
      <c r="D50" s="85">
        <f>D47/D37</f>
        <v>0.12553484242360585</v>
      </c>
      <c r="E50" s="85">
        <f>E47/E37</f>
        <v>0.13637987879719818</v>
      </c>
      <c r="F50" s="85">
        <f>F47/F37</f>
        <v>0.1014391295248139</v>
      </c>
      <c r="G50" s="86">
        <f>G47/G37</f>
        <v>7.6685854671110665E-2</v>
      </c>
      <c r="H50" s="112"/>
    </row>
    <row r="51" spans="1:11" ht="27" thickTop="1" thickBot="1">
      <c r="A51" s="112"/>
      <c r="B51" s="127" t="s">
        <v>182</v>
      </c>
      <c r="C51" s="87" t="str">
        <f>IF(C42&gt;=(C35*0.05),"",(C35*0.05)-C42)</f>
        <v/>
      </c>
      <c r="D51" s="87" t="str">
        <f>IF(D47&gt;=(D37*0.05),"",(D37*0.05)-D47)</f>
        <v/>
      </c>
      <c r="E51" s="87" t="str">
        <f>IF(E47&gt;=(E37*0.05),"",(E37*0.05)-E47)</f>
        <v/>
      </c>
      <c r="F51" s="87" t="str">
        <f>IF(F47&gt;=(F37*0.05),"",(F37*0.05)-F47)</f>
        <v/>
      </c>
      <c r="G51" s="88" t="str">
        <f>IF(G47&gt;=(G37*0.05),"",(G37*0.05)-G47)</f>
        <v/>
      </c>
      <c r="H51" s="112"/>
    </row>
    <row r="52" spans="1:11" ht="13.5" thickBot="1">
      <c r="A52" s="112"/>
      <c r="B52" s="113"/>
      <c r="C52" s="112"/>
      <c r="D52" s="112"/>
      <c r="E52" s="112"/>
      <c r="F52" s="112"/>
      <c r="G52" s="112"/>
      <c r="H52" s="112"/>
    </row>
    <row r="53" spans="1:11">
      <c r="A53" s="112"/>
      <c r="B53" s="359" t="s">
        <v>134</v>
      </c>
      <c r="C53" s="357">
        <v>2010</v>
      </c>
      <c r="D53" s="357" t="s">
        <v>131</v>
      </c>
      <c r="E53" s="357"/>
      <c r="F53" s="357" t="s">
        <v>132</v>
      </c>
      <c r="G53" s="358"/>
      <c r="H53" s="112"/>
      <c r="J53" s="69"/>
      <c r="K53" s="69"/>
    </row>
    <row r="54" spans="1:11">
      <c r="A54" s="112"/>
      <c r="B54" s="360"/>
      <c r="C54" s="362"/>
      <c r="D54" s="100">
        <v>2011</v>
      </c>
      <c r="E54" s="100">
        <v>2012</v>
      </c>
      <c r="F54" s="100">
        <v>2011</v>
      </c>
      <c r="G54" s="101">
        <v>2012</v>
      </c>
      <c r="H54" s="112"/>
      <c r="J54" s="69"/>
      <c r="K54" s="69"/>
    </row>
    <row r="55" spans="1:11">
      <c r="A55" s="112"/>
      <c r="B55" s="128" t="s">
        <v>60</v>
      </c>
      <c r="C55" s="281">
        <v>4085.0330000000004</v>
      </c>
      <c r="D55" s="281">
        <v>3971</v>
      </c>
      <c r="E55" s="281">
        <v>3806</v>
      </c>
      <c r="F55" s="281">
        <v>3878</v>
      </c>
      <c r="G55" s="281">
        <v>3638</v>
      </c>
      <c r="H55" s="112"/>
    </row>
    <row r="56" spans="1:11">
      <c r="A56" s="112"/>
      <c r="B56" s="129" t="s">
        <v>162</v>
      </c>
      <c r="C56" s="281">
        <v>-324.83600000000001</v>
      </c>
      <c r="D56" s="281">
        <v>336.10196488805451</v>
      </c>
      <c r="E56" s="281">
        <v>336.10196488805451</v>
      </c>
      <c r="F56" s="281">
        <v>602.37792934250297</v>
      </c>
      <c r="G56" s="281">
        <v>602.37792934250297</v>
      </c>
      <c r="H56" s="112"/>
    </row>
    <row r="57" spans="1:11" s="69" customFormat="1">
      <c r="A57" s="130"/>
      <c r="B57" s="131" t="s">
        <v>163</v>
      </c>
      <c r="C57" s="91"/>
      <c r="D57" s="92">
        <v>218.30516488805452</v>
      </c>
      <c r="E57" s="92">
        <v>218.30516488805452</v>
      </c>
      <c r="F57" s="92">
        <v>484.581129342503</v>
      </c>
      <c r="G57" s="93">
        <v>484.581129342503</v>
      </c>
      <c r="H57" s="130"/>
    </row>
    <row r="58" spans="1:11" s="69" customFormat="1">
      <c r="A58" s="130"/>
      <c r="B58" s="132" t="s">
        <v>107</v>
      </c>
      <c r="C58" s="354"/>
      <c r="D58" s="355"/>
      <c r="E58" s="356"/>
      <c r="F58" s="92">
        <v>-7</v>
      </c>
      <c r="G58" s="93">
        <v>-7</v>
      </c>
      <c r="H58" s="130"/>
      <c r="J58" s="5"/>
      <c r="K58" s="5"/>
    </row>
    <row r="59" spans="1:11" ht="14.25">
      <c r="A59" s="112"/>
      <c r="B59" s="129" t="s">
        <v>247</v>
      </c>
      <c r="C59" s="89">
        <v>111.46599999999999</v>
      </c>
      <c r="D59" s="89">
        <v>-70.634</v>
      </c>
      <c r="E59" s="89">
        <v>-70.634</v>
      </c>
      <c r="F59" s="89">
        <v>-70.634</v>
      </c>
      <c r="G59" s="90">
        <v>-70.634</v>
      </c>
      <c r="H59" s="112"/>
    </row>
    <row r="60" spans="1:11">
      <c r="A60" s="112"/>
      <c r="B60" s="129" t="s">
        <v>108</v>
      </c>
      <c r="C60" s="89">
        <v>2072.0529999999999</v>
      </c>
      <c r="D60" s="89">
        <v>2467.1579648880543</v>
      </c>
      <c r="E60" s="89">
        <v>2300.7579648880546</v>
      </c>
      <c r="F60" s="89">
        <v>2557.414929342503</v>
      </c>
      <c r="G60" s="90">
        <v>2275.5149293425034</v>
      </c>
      <c r="H60" s="112"/>
    </row>
    <row r="61" spans="1:11" s="69" customFormat="1" ht="27">
      <c r="A61" s="130"/>
      <c r="B61" s="133" t="s">
        <v>248</v>
      </c>
      <c r="C61" s="92">
        <v>-1393.6540000000002</v>
      </c>
      <c r="D61" s="92">
        <v>-1380.1570436270592</v>
      </c>
      <c r="E61" s="92">
        <v>-1485.8977824541614</v>
      </c>
      <c r="F61" s="92">
        <v>-3556.7820769413474</v>
      </c>
      <c r="G61" s="93">
        <v>-4672.1414711083962</v>
      </c>
      <c r="H61" s="130"/>
      <c r="J61" s="5"/>
      <c r="K61" s="5"/>
    </row>
    <row r="62" spans="1:11">
      <c r="A62" s="112"/>
      <c r="B62" s="129" t="s">
        <v>127</v>
      </c>
      <c r="C62" s="89">
        <v>678.39899999999966</v>
      </c>
      <c r="D62" s="89">
        <v>1087.000921260995</v>
      </c>
      <c r="E62" s="89">
        <v>814.86018243389321</v>
      </c>
      <c r="F62" s="89">
        <v>-999.36714759884444</v>
      </c>
      <c r="G62" s="90">
        <v>-2396.6265417658929</v>
      </c>
      <c r="H62" s="112"/>
    </row>
    <row r="63" spans="1:11" ht="14.25">
      <c r="A63" s="112"/>
      <c r="B63" s="129" t="s">
        <v>249</v>
      </c>
      <c r="C63" s="89">
        <v>-41.234000000000002</v>
      </c>
      <c r="D63" s="89">
        <v>-41.234000000000002</v>
      </c>
      <c r="E63" s="89">
        <v>-41.234000000000002</v>
      </c>
      <c r="F63" s="89">
        <v>-41.234000000000002</v>
      </c>
      <c r="G63" s="90">
        <v>-41.234000000000002</v>
      </c>
      <c r="H63" s="112"/>
    </row>
    <row r="64" spans="1:11" ht="14.25">
      <c r="A64" s="112"/>
      <c r="B64" s="128" t="s">
        <v>295</v>
      </c>
      <c r="C64" s="89">
        <v>444.16500000000065</v>
      </c>
      <c r="D64" s="89">
        <v>932.76692126099465</v>
      </c>
      <c r="E64" s="89">
        <v>653.62618243389284</v>
      </c>
      <c r="F64" s="89">
        <v>-769.60114759884436</v>
      </c>
      <c r="G64" s="90">
        <v>-1841.8605417658928</v>
      </c>
      <c r="H64" s="112"/>
    </row>
    <row r="65" spans="1:8">
      <c r="A65" s="112"/>
      <c r="B65" s="134" t="s">
        <v>219</v>
      </c>
      <c r="C65" s="92">
        <v>372.60700000000065</v>
      </c>
      <c r="D65" s="92">
        <v>897.76692126099465</v>
      </c>
      <c r="E65" s="92">
        <v>618.62618243389284</v>
      </c>
      <c r="F65" s="92">
        <v>-769.60114759884436</v>
      </c>
      <c r="G65" s="93">
        <v>-1841.8605417658928</v>
      </c>
      <c r="H65" s="112"/>
    </row>
    <row r="66" spans="1:8" ht="13.5" thickBot="1">
      <c r="A66" s="112"/>
      <c r="B66" s="135" t="s">
        <v>123</v>
      </c>
      <c r="C66" s="94">
        <v>71.557999999999993</v>
      </c>
      <c r="D66" s="94">
        <v>35</v>
      </c>
      <c r="E66" s="94">
        <v>35</v>
      </c>
      <c r="F66" s="94">
        <v>0</v>
      </c>
      <c r="G66" s="95">
        <v>0</v>
      </c>
      <c r="H66" s="112"/>
    </row>
    <row r="67" spans="1:8" ht="13.5" thickBot="1">
      <c r="A67" s="112"/>
      <c r="B67" s="117"/>
      <c r="C67" s="117"/>
      <c r="D67" s="117"/>
      <c r="E67" s="117"/>
      <c r="F67" s="117"/>
      <c r="G67" s="117"/>
      <c r="H67" s="112"/>
    </row>
    <row r="68" spans="1:8">
      <c r="A68" s="112"/>
      <c r="B68" s="359" t="s">
        <v>106</v>
      </c>
      <c r="C68" s="357">
        <v>2010</v>
      </c>
      <c r="D68" s="357" t="s">
        <v>131</v>
      </c>
      <c r="E68" s="357"/>
      <c r="F68" s="357" t="s">
        <v>132</v>
      </c>
      <c r="G68" s="358"/>
      <c r="H68" s="112"/>
    </row>
    <row r="69" spans="1:8">
      <c r="A69" s="112"/>
      <c r="B69" s="360"/>
      <c r="C69" s="362"/>
      <c r="D69" s="100">
        <v>2011</v>
      </c>
      <c r="E69" s="100">
        <v>2012</v>
      </c>
      <c r="F69" s="100">
        <v>2011</v>
      </c>
      <c r="G69" s="101">
        <v>2012</v>
      </c>
      <c r="H69" s="112"/>
    </row>
    <row r="70" spans="1:8" ht="14.25">
      <c r="A70" s="112"/>
      <c r="B70" s="136" t="s">
        <v>250</v>
      </c>
      <c r="C70" s="89">
        <v>393.25900000000001</v>
      </c>
      <c r="D70" s="89">
        <v>276</v>
      </c>
      <c r="E70" s="89">
        <v>235</v>
      </c>
      <c r="F70" s="89">
        <v>761</v>
      </c>
      <c r="G70" s="90">
        <v>1418</v>
      </c>
      <c r="H70" s="112"/>
    </row>
    <row r="71" spans="1:8" ht="14.25">
      <c r="A71" s="112"/>
      <c r="B71" s="137" t="s">
        <v>251</v>
      </c>
      <c r="C71" s="89">
        <v>3561</v>
      </c>
      <c r="D71" s="89">
        <v>4932</v>
      </c>
      <c r="E71" s="89">
        <v>6409</v>
      </c>
      <c r="F71" s="89">
        <v>7076</v>
      </c>
      <c r="G71" s="90">
        <v>11705</v>
      </c>
      <c r="H71" s="112"/>
    </row>
    <row r="72" spans="1:8">
      <c r="A72" s="112"/>
      <c r="B72" s="138" t="s">
        <v>121</v>
      </c>
      <c r="C72" s="89">
        <v>304</v>
      </c>
      <c r="D72" s="89">
        <v>304</v>
      </c>
      <c r="E72" s="89">
        <v>304</v>
      </c>
      <c r="F72" s="89">
        <v>2221</v>
      </c>
      <c r="G72" s="90">
        <v>4139</v>
      </c>
      <c r="H72" s="112"/>
    </row>
    <row r="73" spans="1:8" ht="14.25">
      <c r="A73" s="112"/>
      <c r="B73" s="139" t="s">
        <v>252</v>
      </c>
      <c r="C73" s="89">
        <v>0</v>
      </c>
      <c r="D73" s="89">
        <v>0</v>
      </c>
      <c r="E73" s="89">
        <v>0</v>
      </c>
      <c r="F73" s="89">
        <v>1771</v>
      </c>
      <c r="G73" s="90">
        <v>3541</v>
      </c>
      <c r="H73" s="112"/>
    </row>
    <row r="74" spans="1:8" ht="14.25">
      <c r="A74" s="112"/>
      <c r="B74" s="139" t="s">
        <v>253</v>
      </c>
      <c r="C74" s="89">
        <v>0</v>
      </c>
      <c r="D74" s="89">
        <v>0</v>
      </c>
      <c r="E74" s="89">
        <v>0</v>
      </c>
      <c r="F74" s="89">
        <v>147</v>
      </c>
      <c r="G74" s="90">
        <v>294</v>
      </c>
      <c r="H74" s="112"/>
    </row>
    <row r="75" spans="1:8">
      <c r="A75" s="112"/>
      <c r="B75" s="139" t="s">
        <v>185</v>
      </c>
      <c r="C75" s="89">
        <v>243</v>
      </c>
      <c r="D75" s="89">
        <v>243</v>
      </c>
      <c r="E75" s="89">
        <v>243</v>
      </c>
      <c r="F75" s="89">
        <v>243</v>
      </c>
      <c r="G75" s="90">
        <v>243</v>
      </c>
      <c r="H75" s="112"/>
    </row>
    <row r="76" spans="1:8">
      <c r="A76" s="112"/>
      <c r="B76" s="139" t="s">
        <v>186</v>
      </c>
      <c r="C76" s="89">
        <v>46</v>
      </c>
      <c r="D76" s="89">
        <v>46</v>
      </c>
      <c r="E76" s="89">
        <v>46</v>
      </c>
      <c r="F76" s="89">
        <v>46</v>
      </c>
      <c r="G76" s="90">
        <v>46</v>
      </c>
      <c r="H76" s="112"/>
    </row>
    <row r="77" spans="1:8" ht="14.25">
      <c r="A77" s="112"/>
      <c r="B77" s="139" t="s">
        <v>254</v>
      </c>
      <c r="C77" s="89">
        <v>15</v>
      </c>
      <c r="D77" s="89">
        <v>15</v>
      </c>
      <c r="E77" s="89">
        <v>15</v>
      </c>
      <c r="F77" s="89">
        <v>15</v>
      </c>
      <c r="G77" s="90">
        <v>15</v>
      </c>
      <c r="H77" s="112"/>
    </row>
    <row r="78" spans="1:8">
      <c r="A78" s="112"/>
      <c r="B78" s="138" t="s">
        <v>122</v>
      </c>
      <c r="C78" s="89">
        <v>3257</v>
      </c>
      <c r="D78" s="89">
        <v>4628</v>
      </c>
      <c r="E78" s="89">
        <v>6105</v>
      </c>
      <c r="F78" s="89">
        <v>4855</v>
      </c>
      <c r="G78" s="90">
        <v>7566</v>
      </c>
      <c r="H78" s="112"/>
    </row>
    <row r="79" spans="1:8">
      <c r="A79" s="112"/>
      <c r="B79" s="139" t="s">
        <v>185</v>
      </c>
      <c r="C79" s="89">
        <v>804</v>
      </c>
      <c r="D79" s="89">
        <v>1325</v>
      </c>
      <c r="E79" s="89">
        <v>1888</v>
      </c>
      <c r="F79" s="89">
        <v>1420</v>
      </c>
      <c r="G79" s="90">
        <v>2603</v>
      </c>
      <c r="H79" s="112"/>
    </row>
    <row r="80" spans="1:8">
      <c r="A80" s="112"/>
      <c r="B80" s="139" t="s">
        <v>177</v>
      </c>
      <c r="C80" s="89">
        <v>2328</v>
      </c>
      <c r="D80" s="89">
        <v>2944</v>
      </c>
      <c r="E80" s="89">
        <v>3705</v>
      </c>
      <c r="F80" s="89">
        <v>3037</v>
      </c>
      <c r="G80" s="90">
        <v>4245</v>
      </c>
      <c r="H80" s="112"/>
    </row>
    <row r="81" spans="1:10">
      <c r="A81" s="112"/>
      <c r="B81" s="139" t="s">
        <v>184</v>
      </c>
      <c r="C81" s="89">
        <v>99</v>
      </c>
      <c r="D81" s="89">
        <v>316</v>
      </c>
      <c r="E81" s="89">
        <v>455</v>
      </c>
      <c r="F81" s="89">
        <v>367</v>
      </c>
      <c r="G81" s="90">
        <v>687</v>
      </c>
      <c r="H81" s="112"/>
    </row>
    <row r="82" spans="1:10" ht="14.25">
      <c r="A82" s="112"/>
      <c r="B82" s="374" t="s">
        <v>255</v>
      </c>
      <c r="C82" s="375"/>
      <c r="D82" s="375"/>
      <c r="E82" s="375"/>
      <c r="F82" s="375"/>
      <c r="G82" s="376"/>
      <c r="H82" s="112"/>
    </row>
    <row r="83" spans="1:10">
      <c r="A83" s="112"/>
      <c r="B83" s="139" t="s">
        <v>216</v>
      </c>
      <c r="C83" s="96">
        <v>0.56302521008403361</v>
      </c>
      <c r="D83" s="96">
        <v>0.47186609686609687</v>
      </c>
      <c r="E83" s="96">
        <v>0.45892075838599905</v>
      </c>
      <c r="F83" s="96">
        <v>0.47113470471134705</v>
      </c>
      <c r="G83" s="97">
        <v>0.52692307692307694</v>
      </c>
      <c r="H83" s="112"/>
    </row>
    <row r="84" spans="1:10">
      <c r="A84" s="112"/>
      <c r="B84" s="139" t="s">
        <v>217</v>
      </c>
      <c r="C84" s="96">
        <v>0.75929549902152638</v>
      </c>
      <c r="D84" s="96">
        <v>0.5971602434077079</v>
      </c>
      <c r="E84" s="96">
        <v>0.56127859415240111</v>
      </c>
      <c r="F84" s="96">
        <v>0.60655082883962452</v>
      </c>
      <c r="G84" s="97">
        <v>0.59637538634447873</v>
      </c>
      <c r="H84" s="112"/>
    </row>
    <row r="85" spans="1:10">
      <c r="A85" s="112"/>
      <c r="B85" s="139" t="s">
        <v>218</v>
      </c>
      <c r="C85" s="96">
        <v>0.12087912087912088</v>
      </c>
      <c r="D85" s="96">
        <v>0.29671361502347415</v>
      </c>
      <c r="E85" s="96">
        <v>0.33604135893648451</v>
      </c>
      <c r="F85" s="96">
        <v>0.32221246707638279</v>
      </c>
      <c r="G85" s="97">
        <v>0.46450304259634889</v>
      </c>
      <c r="H85" s="112"/>
    </row>
    <row r="86" spans="1:10" ht="14.25">
      <c r="A86" s="112"/>
      <c r="B86" s="374" t="s">
        <v>256</v>
      </c>
      <c r="C86" s="375"/>
      <c r="D86" s="375"/>
      <c r="E86" s="375"/>
      <c r="F86" s="375"/>
      <c r="G86" s="376"/>
      <c r="H86" s="112"/>
    </row>
    <row r="87" spans="1:10">
      <c r="A87" s="112"/>
      <c r="B87" s="139" t="s">
        <v>216</v>
      </c>
      <c r="C87" s="96">
        <v>1.7563292740577271E-2</v>
      </c>
      <c r="D87" s="96">
        <v>2.0093918027411003E-2</v>
      </c>
      <c r="E87" s="96">
        <v>2.1369291240911012E-2</v>
      </c>
      <c r="F87" s="96">
        <v>2.3122982556979019E-2</v>
      </c>
      <c r="G87" s="97">
        <v>3.1076819282690384E-2</v>
      </c>
      <c r="H87" s="112"/>
    </row>
    <row r="88" spans="1:10">
      <c r="A88" s="112"/>
      <c r="B88" s="139" t="s">
        <v>217</v>
      </c>
      <c r="C88" s="96">
        <v>1.267593E-2</v>
      </c>
      <c r="D88" s="96">
        <v>2.9598569693347444E-2</v>
      </c>
      <c r="E88" s="96">
        <v>3.1742035363209062E-2</v>
      </c>
      <c r="F88" s="96">
        <v>3.1817469418467692E-2</v>
      </c>
      <c r="G88" s="97">
        <v>4.0843125762097317E-2</v>
      </c>
      <c r="H88" s="112"/>
    </row>
    <row r="89" spans="1:10">
      <c r="A89" s="112"/>
      <c r="B89" s="139" t="s">
        <v>218</v>
      </c>
      <c r="C89" s="96">
        <v>2.041599364590968E-2</v>
      </c>
      <c r="D89" s="96">
        <v>1.9140352341901659E-2</v>
      </c>
      <c r="E89" s="96">
        <v>1.9376124676592599E-2</v>
      </c>
      <c r="F89" s="96">
        <v>2.5099090338395635E-2</v>
      </c>
      <c r="G89" s="97">
        <v>2.9021517526797207E-2</v>
      </c>
      <c r="H89" s="112"/>
    </row>
    <row r="90" spans="1:10" ht="13.5" thickBot="1">
      <c r="A90" s="112"/>
      <c r="B90" s="140" t="s">
        <v>158</v>
      </c>
      <c r="C90" s="98">
        <v>214</v>
      </c>
      <c r="D90" s="369"/>
      <c r="E90" s="370"/>
      <c r="F90" s="98">
        <v>288</v>
      </c>
      <c r="G90" s="99">
        <v>348</v>
      </c>
      <c r="H90" s="112"/>
    </row>
    <row r="91" spans="1:10">
      <c r="A91" s="112"/>
      <c r="B91" s="141"/>
      <c r="C91" s="117"/>
      <c r="D91" s="117"/>
      <c r="E91" s="117"/>
      <c r="F91" s="117"/>
      <c r="G91" s="117"/>
      <c r="H91" s="112"/>
    </row>
    <row r="92" spans="1:10" ht="25.5" customHeight="1">
      <c r="A92" s="104"/>
      <c r="B92" s="361" t="s">
        <v>257</v>
      </c>
      <c r="C92" s="361"/>
      <c r="D92" s="361"/>
      <c r="E92" s="361"/>
      <c r="F92" s="361"/>
      <c r="G92" s="361"/>
      <c r="H92" s="104"/>
    </row>
    <row r="93" spans="1:10" ht="13.5" customHeight="1" thickBot="1">
      <c r="B93" s="142"/>
    </row>
    <row r="94" spans="1:10" ht="13.5" customHeight="1">
      <c r="B94" s="384" t="s">
        <v>209</v>
      </c>
      <c r="C94" s="379"/>
      <c r="D94" s="357" t="s">
        <v>131</v>
      </c>
      <c r="E94" s="357"/>
      <c r="F94" s="357" t="s">
        <v>132</v>
      </c>
      <c r="G94" s="358"/>
    </row>
    <row r="95" spans="1:10" ht="13.5" customHeight="1">
      <c r="B95" s="385"/>
      <c r="C95" s="380"/>
      <c r="D95" s="100">
        <v>2011</v>
      </c>
      <c r="E95" s="100">
        <v>2012</v>
      </c>
      <c r="F95" s="100">
        <v>2011</v>
      </c>
      <c r="G95" s="101">
        <v>2012</v>
      </c>
    </row>
    <row r="96" spans="1:10" ht="26.25" customHeight="1">
      <c r="B96" s="115" t="s">
        <v>258</v>
      </c>
      <c r="C96" s="380"/>
      <c r="D96" s="72">
        <v>231</v>
      </c>
      <c r="E96" s="72">
        <v>231</v>
      </c>
      <c r="F96" s="72">
        <v>231</v>
      </c>
      <c r="G96" s="73">
        <v>231</v>
      </c>
      <c r="J96" s="124"/>
    </row>
    <row r="97" spans="1:11" ht="26.25" customHeight="1">
      <c r="B97" s="121" t="s">
        <v>195</v>
      </c>
      <c r="C97" s="380"/>
      <c r="D97" s="72"/>
      <c r="E97" s="72"/>
      <c r="F97" s="72"/>
      <c r="G97" s="73"/>
      <c r="K97" s="123"/>
    </row>
    <row r="98" spans="1:11" ht="26.25" customHeight="1">
      <c r="B98" s="121" t="s">
        <v>259</v>
      </c>
      <c r="C98" s="380"/>
      <c r="D98" s="72"/>
      <c r="E98" s="72"/>
      <c r="F98" s="72"/>
      <c r="G98" s="73"/>
    </row>
    <row r="99" spans="1:11" ht="38.25">
      <c r="B99" s="143" t="s">
        <v>201</v>
      </c>
      <c r="C99" s="380"/>
      <c r="D99" s="72">
        <v>0</v>
      </c>
      <c r="E99" s="72">
        <v>0</v>
      </c>
      <c r="F99" s="72">
        <v>0</v>
      </c>
      <c r="G99" s="73">
        <v>0</v>
      </c>
    </row>
    <row r="100" spans="1:11" ht="38.25">
      <c r="B100" s="143" t="s">
        <v>260</v>
      </c>
      <c r="C100" s="380"/>
      <c r="D100" s="72">
        <v>1210</v>
      </c>
      <c r="E100" s="72">
        <v>1210</v>
      </c>
      <c r="F100" s="72">
        <v>1210</v>
      </c>
      <c r="G100" s="73">
        <v>1210</v>
      </c>
    </row>
    <row r="101" spans="1:11" ht="26.25" customHeight="1">
      <c r="B101" s="121" t="s">
        <v>261</v>
      </c>
      <c r="C101" s="380"/>
      <c r="D101" s="72"/>
      <c r="E101" s="72"/>
      <c r="F101" s="72"/>
      <c r="G101" s="73"/>
    </row>
    <row r="102" spans="1:11" ht="26.25" customHeight="1">
      <c r="B102" s="144" t="s">
        <v>262</v>
      </c>
      <c r="C102" s="380"/>
      <c r="D102" s="72"/>
      <c r="E102" s="72"/>
      <c r="F102" s="72"/>
      <c r="G102" s="73"/>
    </row>
    <row r="103" spans="1:11" ht="38.25">
      <c r="B103" s="143" t="s">
        <v>197</v>
      </c>
      <c r="C103" s="380"/>
      <c r="D103" s="72"/>
      <c r="E103" s="72"/>
      <c r="F103" s="72"/>
      <c r="G103" s="73"/>
    </row>
    <row r="104" spans="1:11" ht="38.25">
      <c r="B104" s="143" t="s">
        <v>228</v>
      </c>
      <c r="C104" s="380"/>
      <c r="D104" s="72"/>
      <c r="E104" s="72"/>
      <c r="F104" s="72"/>
      <c r="G104" s="73"/>
    </row>
    <row r="105" spans="1:11" ht="15" customHeight="1">
      <c r="B105" s="145" t="s">
        <v>196</v>
      </c>
      <c r="C105" s="380"/>
      <c r="D105" s="72">
        <f>D37+D97+D99+D103</f>
        <v>72095</v>
      </c>
      <c r="E105" s="72">
        <f>E37+E97+E99+E103</f>
        <v>70898</v>
      </c>
      <c r="F105" s="72">
        <f>F37+F97+F99+F103</f>
        <v>72783.219160649329</v>
      </c>
      <c r="G105" s="73">
        <f>G37+G97+G99+G103</f>
        <v>72258.513355157687</v>
      </c>
    </row>
    <row r="106" spans="1:11">
      <c r="B106" s="145" t="s">
        <v>229</v>
      </c>
      <c r="C106" s="380"/>
      <c r="D106" s="72">
        <f>D47+D96+D98+D100+D101+D102+D104</f>
        <v>10491.434464529864</v>
      </c>
      <c r="E106" s="72">
        <f>E47+E96+E98+E100+E101+E102+E104</f>
        <v>11110.060646963757</v>
      </c>
      <c r="F106" s="72">
        <f>F47+F96+F98+F100+F101+F102+F104</f>
        <v>8824.0663956700246</v>
      </c>
      <c r="G106" s="73">
        <f>G47+G96+G98+G100+G101+G102+G104</f>
        <v>6982.2058539041318</v>
      </c>
      <c r="J106" s="65"/>
      <c r="K106" s="65"/>
    </row>
    <row r="107" spans="1:11" ht="15.75" customHeight="1" thickBot="1">
      <c r="B107" s="146" t="s">
        <v>263</v>
      </c>
      <c r="C107" s="381"/>
      <c r="D107" s="102">
        <f>D106/D105</f>
        <v>0.14552235889492843</v>
      </c>
      <c r="E107" s="102">
        <f>E106/E105</f>
        <v>0.15670485270337325</v>
      </c>
      <c r="F107" s="102">
        <f>F106/F105</f>
        <v>0.12123764924705072</v>
      </c>
      <c r="G107" s="103">
        <f>G106/G105</f>
        <v>9.6628141511656968E-2</v>
      </c>
      <c r="J107" s="65"/>
      <c r="K107" s="65"/>
    </row>
    <row r="108" spans="1:11">
      <c r="B108" s="142"/>
      <c r="J108" s="65"/>
      <c r="K108" s="65"/>
    </row>
    <row r="109" spans="1:11">
      <c r="A109" s="368" t="s">
        <v>97</v>
      </c>
      <c r="B109" s="368"/>
      <c r="C109" s="368"/>
      <c r="D109" s="368"/>
      <c r="E109" s="368"/>
      <c r="F109" s="368"/>
      <c r="G109" s="368"/>
      <c r="H109" s="368"/>
      <c r="J109" s="65"/>
      <c r="K109" s="65"/>
    </row>
    <row r="110" spans="1:11" ht="37.5" customHeight="1">
      <c r="A110" s="349" t="s">
        <v>299</v>
      </c>
      <c r="B110" s="350"/>
      <c r="C110" s="350"/>
      <c r="D110" s="350"/>
      <c r="E110" s="350"/>
      <c r="F110" s="350"/>
      <c r="G110" s="350"/>
      <c r="H110" s="350"/>
      <c r="I110" s="65"/>
      <c r="J110" s="65"/>
      <c r="K110" s="65"/>
    </row>
    <row r="111" spans="1:11" ht="39" customHeight="1">
      <c r="A111" s="349" t="s">
        <v>238</v>
      </c>
      <c r="B111" s="350"/>
      <c r="C111" s="350"/>
      <c r="D111" s="350"/>
      <c r="E111" s="350"/>
      <c r="F111" s="350"/>
      <c r="G111" s="350"/>
      <c r="H111" s="350"/>
      <c r="I111" s="65"/>
      <c r="J111" s="65"/>
      <c r="K111" s="65"/>
    </row>
    <row r="112" spans="1:11" ht="30" customHeight="1">
      <c r="A112" s="350" t="s">
        <v>239</v>
      </c>
      <c r="B112" s="350"/>
      <c r="C112" s="350"/>
      <c r="D112" s="350"/>
      <c r="E112" s="350"/>
      <c r="F112" s="350"/>
      <c r="G112" s="350"/>
      <c r="H112" s="350"/>
      <c r="I112" s="65"/>
      <c r="J112" s="65"/>
      <c r="K112" s="65"/>
    </row>
    <row r="113" spans="1:11" ht="30.75" customHeight="1">
      <c r="A113" s="350" t="s">
        <v>264</v>
      </c>
      <c r="B113" s="350"/>
      <c r="C113" s="350"/>
      <c r="D113" s="350"/>
      <c r="E113" s="350"/>
      <c r="F113" s="350"/>
      <c r="G113" s="350"/>
      <c r="H113" s="350"/>
      <c r="I113" s="65"/>
      <c r="J113" s="65"/>
      <c r="K113" s="65"/>
    </row>
    <row r="114" spans="1:11" ht="59.25" customHeight="1">
      <c r="A114" s="383" t="s">
        <v>316</v>
      </c>
      <c r="B114" s="377"/>
      <c r="C114" s="377"/>
      <c r="D114" s="377"/>
      <c r="E114" s="377"/>
      <c r="F114" s="377"/>
      <c r="G114" s="377"/>
      <c r="H114" s="377"/>
      <c r="I114" s="65"/>
      <c r="J114" s="65"/>
      <c r="K114" s="65"/>
    </row>
    <row r="115" spans="1:11" ht="48" customHeight="1">
      <c r="A115" s="377" t="s">
        <v>265</v>
      </c>
      <c r="B115" s="377"/>
      <c r="C115" s="377"/>
      <c r="D115" s="377"/>
      <c r="E115" s="377"/>
      <c r="F115" s="377"/>
      <c r="G115" s="377"/>
      <c r="H115" s="377"/>
      <c r="I115" s="65"/>
      <c r="J115" s="65"/>
      <c r="K115" s="65"/>
    </row>
    <row r="116" spans="1:11" ht="15" customHeight="1">
      <c r="A116" s="377" t="s">
        <v>266</v>
      </c>
      <c r="B116" s="377"/>
      <c r="C116" s="377"/>
      <c r="D116" s="377"/>
      <c r="E116" s="377"/>
      <c r="F116" s="377"/>
      <c r="G116" s="377"/>
      <c r="H116" s="377"/>
      <c r="I116" s="65"/>
      <c r="J116" s="65"/>
      <c r="K116" s="65"/>
    </row>
    <row r="117" spans="1:11" ht="28.5" customHeight="1">
      <c r="A117" s="377" t="s">
        <v>267</v>
      </c>
      <c r="B117" s="377"/>
      <c r="C117" s="377"/>
      <c r="D117" s="377"/>
      <c r="E117" s="377"/>
      <c r="F117" s="377"/>
      <c r="G117" s="377"/>
      <c r="H117" s="377"/>
      <c r="I117" s="65"/>
    </row>
    <row r="118" spans="1:11" ht="33.75" customHeight="1">
      <c r="A118" s="382" t="s">
        <v>268</v>
      </c>
      <c r="B118" s="382"/>
      <c r="C118" s="382"/>
      <c r="D118" s="382"/>
      <c r="E118" s="382"/>
      <c r="F118" s="382"/>
      <c r="G118" s="382"/>
      <c r="H118" s="382"/>
      <c r="I118" s="65"/>
    </row>
    <row r="119" spans="1:11" ht="44.25" customHeight="1">
      <c r="A119" s="350" t="s">
        <v>269</v>
      </c>
      <c r="B119" s="350"/>
      <c r="C119" s="350"/>
      <c r="D119" s="350"/>
      <c r="E119" s="350"/>
      <c r="F119" s="350"/>
      <c r="G119" s="350"/>
      <c r="H119" s="350"/>
      <c r="I119" s="65"/>
    </row>
    <row r="120" spans="1:11">
      <c r="A120" s="382" t="s">
        <v>270</v>
      </c>
      <c r="B120" s="382"/>
      <c r="C120" s="382"/>
      <c r="D120" s="382"/>
      <c r="E120" s="382"/>
      <c r="F120" s="382"/>
      <c r="G120" s="382"/>
      <c r="H120" s="382"/>
      <c r="I120" s="65"/>
    </row>
    <row r="121" spans="1:11" ht="12.75" customHeight="1">
      <c r="A121" s="382" t="s">
        <v>271</v>
      </c>
      <c r="B121" s="382"/>
      <c r="C121" s="382"/>
      <c r="D121" s="382"/>
      <c r="E121" s="382"/>
      <c r="F121" s="382"/>
      <c r="G121" s="382"/>
      <c r="H121" s="382"/>
      <c r="I121" s="65"/>
    </row>
    <row r="122" spans="1:11" ht="31.5" customHeight="1">
      <c r="A122" s="350" t="s">
        <v>272</v>
      </c>
      <c r="B122" s="350"/>
      <c r="C122" s="350"/>
      <c r="D122" s="350"/>
      <c r="E122" s="350"/>
      <c r="F122" s="350"/>
      <c r="G122" s="350"/>
      <c r="H122" s="350"/>
      <c r="I122" s="65"/>
    </row>
    <row r="123" spans="1:11" ht="18.75" customHeight="1">
      <c r="A123" s="378" t="s">
        <v>273</v>
      </c>
      <c r="B123" s="378"/>
      <c r="C123" s="378"/>
      <c r="D123" s="378"/>
      <c r="E123" s="378"/>
      <c r="F123" s="378"/>
      <c r="G123" s="378"/>
      <c r="H123" s="378"/>
      <c r="I123" s="65"/>
      <c r="J123" s="65"/>
      <c r="K123" s="65"/>
    </row>
    <row r="124" spans="1:11" ht="64.5" customHeight="1">
      <c r="A124" s="348" t="s">
        <v>274</v>
      </c>
      <c r="B124" s="348"/>
      <c r="C124" s="348"/>
      <c r="D124" s="348"/>
      <c r="E124" s="348"/>
      <c r="F124" s="348"/>
      <c r="G124" s="348"/>
      <c r="H124" s="348"/>
      <c r="I124" s="65"/>
      <c r="J124" s="65"/>
      <c r="K124" s="65"/>
    </row>
    <row r="125" spans="1:11">
      <c r="B125" s="142"/>
    </row>
    <row r="126" spans="1:11">
      <c r="B126" s="142"/>
    </row>
    <row r="127" spans="1:11">
      <c r="B127" s="142"/>
    </row>
    <row r="128" spans="1:11">
      <c r="B128" s="142"/>
    </row>
    <row r="129" spans="2:2">
      <c r="B129" s="142"/>
    </row>
    <row r="130" spans="2:2">
      <c r="B130" s="142"/>
    </row>
    <row r="131" spans="2:2">
      <c r="B131" s="142"/>
    </row>
    <row r="132" spans="2:2">
      <c r="B132" s="142"/>
    </row>
    <row r="133" spans="2:2">
      <c r="B133" s="142"/>
    </row>
    <row r="134" spans="2:2">
      <c r="B134" s="142"/>
    </row>
    <row r="135" spans="2:2">
      <c r="B135" s="142"/>
    </row>
    <row r="136" spans="2:2">
      <c r="B136" s="142"/>
    </row>
    <row r="137" spans="2:2">
      <c r="B137" s="142"/>
    </row>
    <row r="138" spans="2:2">
      <c r="B138" s="142"/>
    </row>
    <row r="139" spans="2:2">
      <c r="B139" s="142"/>
    </row>
    <row r="140" spans="2:2">
      <c r="B140" s="142"/>
    </row>
    <row r="141" spans="2:2">
      <c r="B141" s="142"/>
    </row>
    <row r="142" spans="2:2">
      <c r="B142" s="142"/>
    </row>
    <row r="143" spans="2:2">
      <c r="B143" s="142"/>
    </row>
    <row r="144" spans="2:2">
      <c r="B144" s="142"/>
    </row>
    <row r="145" spans="2:2">
      <c r="B145" s="142"/>
    </row>
    <row r="146" spans="2:2">
      <c r="B146" s="142"/>
    </row>
    <row r="147" spans="2:2">
      <c r="B147" s="142"/>
    </row>
    <row r="148" spans="2:2">
      <c r="B148" s="142"/>
    </row>
    <row r="149" spans="2:2">
      <c r="B149" s="142"/>
    </row>
    <row r="150" spans="2:2">
      <c r="B150" s="142"/>
    </row>
  </sheetData>
  <sheetProtection password="A0C4" sheet="1"/>
  <mergeCells count="51">
    <mergeCell ref="A124:H124"/>
    <mergeCell ref="A113:H113"/>
    <mergeCell ref="A123:H123"/>
    <mergeCell ref="C94:C107"/>
    <mergeCell ref="A112:H112"/>
    <mergeCell ref="F94:G94"/>
    <mergeCell ref="A119:H119"/>
    <mergeCell ref="D94:E94"/>
    <mergeCell ref="A120:H120"/>
    <mergeCell ref="A114:H114"/>
    <mergeCell ref="A118:H118"/>
    <mergeCell ref="B94:B95"/>
    <mergeCell ref="A122:H122"/>
    <mergeCell ref="A121:H121"/>
    <mergeCell ref="A111:H111"/>
    <mergeCell ref="A110:H110"/>
    <mergeCell ref="A115:H115"/>
    <mergeCell ref="A117:H117"/>
    <mergeCell ref="A116:H116"/>
    <mergeCell ref="D33:E33"/>
    <mergeCell ref="F33:G33"/>
    <mergeCell ref="F21:G21"/>
    <mergeCell ref="C21:C22"/>
    <mergeCell ref="C33:C34"/>
    <mergeCell ref="A109:H109"/>
    <mergeCell ref="B92:G92"/>
    <mergeCell ref="B53:B54"/>
    <mergeCell ref="D90:E90"/>
    <mergeCell ref="C43:C49"/>
    <mergeCell ref="B86:G86"/>
    <mergeCell ref="C53:C54"/>
    <mergeCell ref="D53:E53"/>
    <mergeCell ref="F53:G53"/>
    <mergeCell ref="C68:C69"/>
    <mergeCell ref="B82:G82"/>
    <mergeCell ref="A2:H2"/>
    <mergeCell ref="C58:E58"/>
    <mergeCell ref="D68:E68"/>
    <mergeCell ref="F68:G68"/>
    <mergeCell ref="B68:B69"/>
    <mergeCell ref="D10:E10"/>
    <mergeCell ref="B8:G8"/>
    <mergeCell ref="B10:B11"/>
    <mergeCell ref="B21:B22"/>
    <mergeCell ref="F10:G10"/>
    <mergeCell ref="C10:C11"/>
    <mergeCell ref="B19:G19"/>
    <mergeCell ref="C36:C40"/>
    <mergeCell ref="B31:G31"/>
    <mergeCell ref="D21:E21"/>
    <mergeCell ref="B33:B34"/>
  </mergeCells>
  <pageMargins left="1.1023622047244095" right="0.70866141732283472" top="0.74803149606299213" bottom="0.74803149606299213" header="0.31496062992125984" footer="0.31496062992125984"/>
  <pageSetup paperSize="9" scale="60" fitToHeight="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2:D36"/>
  <sheetViews>
    <sheetView topLeftCell="A4" workbookViewId="0">
      <selection activeCell="B32" sqref="B32"/>
    </sheetView>
  </sheetViews>
  <sheetFormatPr defaultRowHeight="12.75"/>
  <cols>
    <col min="1" max="1" width="79.28515625" style="5" customWidth="1"/>
    <col min="2" max="2" width="18.85546875" style="5" customWidth="1"/>
    <col min="3" max="3" width="23.140625" style="5" customWidth="1"/>
    <col min="4" max="4" width="70.42578125" style="5" customWidth="1"/>
    <col min="5" max="16384" width="9.140625" style="5"/>
  </cols>
  <sheetData>
    <row r="2" spans="1:4" ht="18">
      <c r="A2" s="147" t="s">
        <v>112</v>
      </c>
    </row>
    <row r="3" spans="1:4">
      <c r="A3" s="2"/>
    </row>
    <row r="4" spans="1:4">
      <c r="A4" s="1" t="s">
        <v>314</v>
      </c>
      <c r="B4" s="6"/>
      <c r="C4" s="7"/>
      <c r="D4" s="4"/>
    </row>
    <row r="5" spans="1:4" ht="13.5" thickBot="1">
      <c r="A5" s="3"/>
      <c r="B5" s="3"/>
      <c r="C5" s="3"/>
      <c r="D5" s="3"/>
    </row>
    <row r="6" spans="1:4">
      <c r="A6" s="387" t="s">
        <v>2</v>
      </c>
      <c r="B6" s="389" t="s">
        <v>0</v>
      </c>
      <c r="C6" s="390"/>
      <c r="D6" s="391" t="s">
        <v>3</v>
      </c>
    </row>
    <row r="7" spans="1:4">
      <c r="A7" s="388"/>
      <c r="B7" s="148" t="s">
        <v>120</v>
      </c>
      <c r="C7" s="149" t="s">
        <v>1</v>
      </c>
      <c r="D7" s="392"/>
    </row>
    <row r="8" spans="1:4" ht="25.5">
      <c r="A8" s="150" t="s">
        <v>109</v>
      </c>
      <c r="B8" s="10">
        <v>7954.8215999999993</v>
      </c>
      <c r="C8" s="13">
        <f>IF(B8="","",B8/'1 - Aggregate information'!$C$12)</f>
        <v>0.11646713225282206</v>
      </c>
      <c r="D8" s="151" t="s">
        <v>4</v>
      </c>
    </row>
    <row r="9" spans="1:4">
      <c r="A9" s="152" t="s">
        <v>5</v>
      </c>
      <c r="B9" s="11">
        <v>10329.56</v>
      </c>
      <c r="C9" s="13">
        <f>IF(B9="","",B9/'1 - Aggregate information'!$C$12)</f>
        <v>0.15123585306218063</v>
      </c>
      <c r="D9" s="153" t="s">
        <v>6</v>
      </c>
    </row>
    <row r="10" spans="1:4">
      <c r="A10" s="152" t="s">
        <v>7</v>
      </c>
      <c r="B10" s="11">
        <v>-2431.444</v>
      </c>
      <c r="C10" s="13">
        <f>IF(B10="","",B10/'1 - Aggregate information'!$C$12)</f>
        <v>-3.5598951699096645E-2</v>
      </c>
      <c r="D10" s="151" t="s">
        <v>8</v>
      </c>
    </row>
    <row r="11" spans="1:4" ht="14.25">
      <c r="A11" s="154" t="s">
        <v>211</v>
      </c>
      <c r="B11" s="9">
        <v>0</v>
      </c>
      <c r="C11" s="13">
        <f>IF(B11="","",B11/'1 - Aggregate information'!$C$12)</f>
        <v>0</v>
      </c>
      <c r="D11" s="151" t="s">
        <v>9</v>
      </c>
    </row>
    <row r="12" spans="1:4">
      <c r="A12" s="8" t="s">
        <v>10</v>
      </c>
      <c r="B12" s="10">
        <v>-152.15405673113003</v>
      </c>
      <c r="C12" s="13">
        <f>IF(B12="","",B12/'1 - Aggregate information'!$C$12)</f>
        <v>-2.2276988145287775E-3</v>
      </c>
      <c r="D12" s="151" t="s">
        <v>11</v>
      </c>
    </row>
    <row r="13" spans="1:4" ht="38.25">
      <c r="A13" s="152" t="s">
        <v>12</v>
      </c>
      <c r="B13" s="11">
        <v>-6</v>
      </c>
      <c r="C13" s="13">
        <f>IF(B13="","",B13/'1 - Aggregate information'!$C$12)</f>
        <v>-8.7846444415162303E-5</v>
      </c>
      <c r="D13" s="151" t="s">
        <v>13</v>
      </c>
    </row>
    <row r="14" spans="1:4">
      <c r="A14" s="152" t="s">
        <v>14</v>
      </c>
      <c r="B14" s="11"/>
      <c r="C14" s="13" t="str">
        <f>IF(B14="","",B14/'1 - Aggregate information'!$C$12)</f>
        <v/>
      </c>
      <c r="D14" s="151" t="s">
        <v>15</v>
      </c>
    </row>
    <row r="15" spans="1:4" ht="25.5">
      <c r="A15" s="154" t="s">
        <v>16</v>
      </c>
      <c r="B15" s="9">
        <v>-146</v>
      </c>
      <c r="C15" s="13">
        <f>IF(B15="","",B15/'1 - Aggregate information'!$C$12)</f>
        <v>-2.1375968141022824E-3</v>
      </c>
      <c r="D15" s="151" t="s">
        <v>17</v>
      </c>
    </row>
    <row r="16" spans="1:4">
      <c r="A16" s="8" t="s">
        <v>18</v>
      </c>
      <c r="B16" s="10">
        <v>7802.6675432688689</v>
      </c>
      <c r="C16" s="13">
        <f>IF(B16="","",B16/'1 - Aggregate information'!$C$12)</f>
        <v>0.11423943343829328</v>
      </c>
      <c r="D16" s="155"/>
    </row>
    <row r="17" spans="1:4">
      <c r="A17" s="154" t="s">
        <v>19</v>
      </c>
      <c r="B17" s="9"/>
      <c r="C17" s="13" t="str">
        <f>IF(B17="","",B17/'1 - Aggregate information'!$C$12)</f>
        <v/>
      </c>
      <c r="D17" s="155" t="s">
        <v>20</v>
      </c>
    </row>
    <row r="18" spans="1:4">
      <c r="A18" s="8" t="s">
        <v>21</v>
      </c>
      <c r="B18" s="10">
        <v>350</v>
      </c>
      <c r="C18" s="13">
        <f>IF(B18="","",B18/'1 - Aggregate information'!$C$12)</f>
        <v>5.1243759242178008E-3</v>
      </c>
      <c r="D18" s="155"/>
    </row>
    <row r="19" spans="1:4" ht="25.5">
      <c r="A19" s="8" t="s">
        <v>22</v>
      </c>
      <c r="B19" s="10">
        <v>8152.6675432688689</v>
      </c>
      <c r="C19" s="13">
        <f>IF(B19="","",B19/'1 - Aggregate information'!$C$12)</f>
        <v>0.11936380936251108</v>
      </c>
      <c r="D19" s="155" t="s">
        <v>23</v>
      </c>
    </row>
    <row r="20" spans="1:4">
      <c r="A20" s="8" t="s">
        <v>24</v>
      </c>
      <c r="B20" s="14">
        <v>4737.6175432688688</v>
      </c>
      <c r="C20" s="13">
        <f>IF(B20="","",B20/'1 - Aggregate information'!$C$12)</f>
        <v>6.9363809362511075E-2</v>
      </c>
      <c r="D20" s="156" t="s">
        <v>25</v>
      </c>
    </row>
    <row r="21" spans="1:4" ht="38.25">
      <c r="A21" s="8" t="s">
        <v>26</v>
      </c>
      <c r="B21" s="10">
        <v>806.03499999999997</v>
      </c>
      <c r="C21" s="13">
        <f>IF(B21="","",B21/'1 - Aggregate information'!$C$12)</f>
        <v>1.1801218137362556E-2</v>
      </c>
      <c r="D21" s="155" t="s">
        <v>27</v>
      </c>
    </row>
    <row r="22" spans="1:4">
      <c r="A22" s="8" t="s">
        <v>28</v>
      </c>
      <c r="B22" s="10">
        <v>8958.7025432688697</v>
      </c>
      <c r="C22" s="13">
        <f>IF(B22="","",B22/'1 - Aggregate information'!$C$12)</f>
        <v>0.13116502749987363</v>
      </c>
      <c r="D22" s="151" t="s">
        <v>29</v>
      </c>
    </row>
    <row r="23" spans="1:4">
      <c r="A23" s="157" t="s">
        <v>30</v>
      </c>
      <c r="B23" s="12">
        <v>352.71140000000003</v>
      </c>
      <c r="C23" s="13">
        <f>IF(B23="","",B23/'1 - Aggregate information'!$C$12)</f>
        <v>5.1640737324490128E-3</v>
      </c>
      <c r="D23" s="158" t="s">
        <v>31</v>
      </c>
    </row>
    <row r="24" spans="1:4">
      <c r="A24" s="157" t="s">
        <v>32</v>
      </c>
      <c r="B24" s="12"/>
      <c r="C24" s="13" t="str">
        <f>IF(B24="","",B24/'1 - Aggregate information'!$C$12)</f>
        <v/>
      </c>
      <c r="D24" s="158" t="s">
        <v>33</v>
      </c>
    </row>
    <row r="25" spans="1:4">
      <c r="A25" s="8" t="s">
        <v>34</v>
      </c>
      <c r="B25" s="10">
        <v>9311.4139432688698</v>
      </c>
      <c r="C25" s="13">
        <f>IF(B25="","",B25/'1 - Aggregate information'!$C$12)</f>
        <v>0.13632910123232267</v>
      </c>
      <c r="D25" s="158" t="s">
        <v>35</v>
      </c>
    </row>
    <row r="26" spans="1:4">
      <c r="A26" s="159" t="s">
        <v>36</v>
      </c>
      <c r="B26" s="15"/>
      <c r="C26" s="16"/>
      <c r="D26" s="160"/>
    </row>
    <row r="27" spans="1:4" ht="38.25">
      <c r="A27" s="161" t="s">
        <v>110</v>
      </c>
      <c r="B27" s="11">
        <v>53.085999999999999</v>
      </c>
      <c r="C27" s="13">
        <f>IF(B27="","",B27/'1 - Aggregate information'!$C$12)</f>
        <v>7.7723605803721755E-4</v>
      </c>
      <c r="D27" s="151" t="s">
        <v>37</v>
      </c>
    </row>
    <row r="28" spans="1:4" ht="25.5">
      <c r="A28" s="161" t="s">
        <v>111</v>
      </c>
      <c r="B28" s="11">
        <v>0</v>
      </c>
      <c r="C28" s="13">
        <f>IF(B28="","",B28/'1 - Aggregate information'!$C$12)</f>
        <v>0</v>
      </c>
      <c r="D28" s="151" t="s">
        <v>38</v>
      </c>
    </row>
    <row r="29" spans="1:4" ht="25.5">
      <c r="A29" s="161" t="s">
        <v>212</v>
      </c>
      <c r="B29" s="11">
        <v>393.25900000000001</v>
      </c>
      <c r="C29" s="13">
        <f>IF(B29="","",B29/'1 - Aggregate information'!$C$12)</f>
        <v>5.757734147377052E-3</v>
      </c>
      <c r="D29" s="151" t="s">
        <v>39</v>
      </c>
    </row>
    <row r="30" spans="1:4" ht="25.5">
      <c r="A30" s="161" t="s">
        <v>213</v>
      </c>
      <c r="B30" s="11">
        <v>33.613999999999997</v>
      </c>
      <c r="C30" s="13">
        <f>IF(B30="","",B30/'1 - Aggregate information'!$C$12)</f>
        <v>4.9214506376187754E-4</v>
      </c>
      <c r="D30" s="151" t="s">
        <v>40</v>
      </c>
    </row>
    <row r="31" spans="1:4" ht="15" thickBot="1">
      <c r="A31" s="162" t="s">
        <v>214</v>
      </c>
      <c r="B31" s="11">
        <v>-216</v>
      </c>
      <c r="C31" s="17">
        <f>IF(B31="","",B31/'1 - Aggregate information'!$C$12)</f>
        <v>-3.1624719989458427E-3</v>
      </c>
      <c r="D31" s="163" t="s">
        <v>41</v>
      </c>
    </row>
    <row r="32" spans="1:4">
      <c r="A32" s="164"/>
      <c r="B32" s="165"/>
      <c r="C32" s="165"/>
      <c r="D32" s="166"/>
    </row>
    <row r="33" spans="1:4">
      <c r="A33" s="167" t="s">
        <v>97</v>
      </c>
      <c r="B33" s="168"/>
      <c r="C33" s="104"/>
      <c r="D33" s="104"/>
    </row>
    <row r="34" spans="1:4">
      <c r="A34" s="393" t="s">
        <v>165</v>
      </c>
      <c r="B34" s="393"/>
      <c r="C34" s="393"/>
      <c r="D34" s="393"/>
    </row>
    <row r="35" spans="1:4">
      <c r="A35" s="393" t="s">
        <v>220</v>
      </c>
      <c r="B35" s="393"/>
      <c r="C35" s="393"/>
      <c r="D35" s="393"/>
    </row>
    <row r="36" spans="1:4" ht="27" customHeight="1">
      <c r="A36" s="386" t="s">
        <v>166</v>
      </c>
      <c r="B36" s="386"/>
      <c r="C36" s="386"/>
      <c r="D36" s="386"/>
    </row>
  </sheetData>
  <sheetProtection password="A0C4" sheet="1"/>
  <mergeCells count="6">
    <mergeCell ref="A36:D36"/>
    <mergeCell ref="A6:A7"/>
    <mergeCell ref="B6:C6"/>
    <mergeCell ref="D6:D7"/>
    <mergeCell ref="A34:D34"/>
    <mergeCell ref="A35:D35"/>
  </mergeCells>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2:K53"/>
  <sheetViews>
    <sheetView workbookViewId="0">
      <selection activeCell="B16" sqref="B16:G16"/>
    </sheetView>
  </sheetViews>
  <sheetFormatPr defaultRowHeight="12.75"/>
  <cols>
    <col min="1" max="1" width="66.28515625" style="5" customWidth="1"/>
    <col min="2" max="2" width="15.5703125" style="5" customWidth="1"/>
    <col min="3" max="3" width="12.140625" style="5" customWidth="1"/>
    <col min="4" max="4" width="12.5703125" style="5" customWidth="1"/>
    <col min="5" max="5" width="15.7109375" style="5" customWidth="1"/>
    <col min="6" max="6" width="16.28515625" style="5" customWidth="1"/>
    <col min="7" max="7" width="18.7109375" style="5" customWidth="1"/>
    <col min="8" max="9" width="16.85546875" style="5" customWidth="1"/>
    <col min="10" max="10" width="16.42578125" style="5" customWidth="1"/>
    <col min="11" max="11" width="15.85546875" style="5" customWidth="1"/>
    <col min="12" max="16384" width="9.140625" style="5"/>
  </cols>
  <sheetData>
    <row r="2" spans="1:11" ht="21">
      <c r="A2" s="169" t="s">
        <v>275</v>
      </c>
    </row>
    <row r="3" spans="1:11">
      <c r="A3" s="20"/>
    </row>
    <row r="4" spans="1:11">
      <c r="A4" s="347" t="s">
        <v>314</v>
      </c>
      <c r="B4" s="170"/>
      <c r="C4" s="170"/>
      <c r="D4" s="170"/>
      <c r="E4" s="170"/>
      <c r="F4" s="170"/>
      <c r="G4" s="112"/>
      <c r="H4" s="112"/>
      <c r="I4" s="112"/>
      <c r="J4" s="112"/>
      <c r="K4" s="112"/>
    </row>
    <row r="5" spans="1:11">
      <c r="A5" s="171"/>
    </row>
    <row r="6" spans="1:11">
      <c r="A6" s="413" t="s">
        <v>191</v>
      </c>
      <c r="B6" s="413"/>
      <c r="C6" s="413"/>
      <c r="D6" s="413"/>
      <c r="E6" s="413"/>
      <c r="F6" s="413"/>
      <c r="G6" s="413"/>
      <c r="H6" s="413"/>
      <c r="I6" s="413"/>
      <c r="J6" s="413"/>
      <c r="K6" s="413"/>
    </row>
    <row r="7" spans="1:11" s="105" customFormat="1" ht="13.5" thickBot="1">
      <c r="A7" s="172"/>
      <c r="B7" s="173"/>
      <c r="C7" s="173"/>
      <c r="D7" s="173"/>
      <c r="E7" s="173"/>
      <c r="F7" s="173"/>
      <c r="G7" s="173"/>
      <c r="H7" s="174"/>
      <c r="I7" s="175"/>
      <c r="J7" s="175"/>
      <c r="K7" s="174"/>
    </row>
    <row r="8" spans="1:11" ht="63.75">
      <c r="A8" s="176" t="s">
        <v>223</v>
      </c>
      <c r="B8" s="401" t="s">
        <v>58</v>
      </c>
      <c r="C8" s="402"/>
      <c r="D8" s="402"/>
      <c r="E8" s="402"/>
      <c r="F8" s="402"/>
      <c r="G8" s="403"/>
      <c r="H8" s="177" t="s">
        <v>276</v>
      </c>
      <c r="I8" s="275" t="s">
        <v>298</v>
      </c>
      <c r="J8" s="177" t="s">
        <v>277</v>
      </c>
      <c r="K8" s="276" t="s">
        <v>296</v>
      </c>
    </row>
    <row r="9" spans="1:11" ht="18" customHeight="1">
      <c r="A9" s="410" t="s">
        <v>278</v>
      </c>
      <c r="B9" s="411"/>
      <c r="C9" s="411"/>
      <c r="D9" s="411"/>
      <c r="E9" s="411"/>
      <c r="F9" s="411"/>
      <c r="G9" s="411"/>
      <c r="H9" s="411"/>
      <c r="I9" s="411"/>
      <c r="J9" s="411"/>
      <c r="K9" s="412"/>
    </row>
    <row r="10" spans="1:11" ht="89.25">
      <c r="A10" s="178" t="s">
        <v>301</v>
      </c>
      <c r="B10" s="179" t="s">
        <v>302</v>
      </c>
      <c r="C10" s="180"/>
      <c r="D10" s="180"/>
      <c r="E10" s="180"/>
      <c r="F10" s="180"/>
      <c r="G10" s="181"/>
      <c r="H10" s="182" t="s">
        <v>303</v>
      </c>
      <c r="I10" s="183">
        <v>231</v>
      </c>
      <c r="J10" s="183">
        <v>0</v>
      </c>
      <c r="K10" s="184">
        <v>3.0000000000000001E-3</v>
      </c>
    </row>
    <row r="11" spans="1:11">
      <c r="A11" s="178"/>
      <c r="B11" s="179"/>
      <c r="C11" s="180"/>
      <c r="D11" s="180"/>
      <c r="E11" s="180"/>
      <c r="F11" s="180"/>
      <c r="G11" s="181"/>
      <c r="H11" s="182"/>
      <c r="I11" s="183"/>
      <c r="J11" s="183"/>
      <c r="K11" s="184"/>
    </row>
    <row r="12" spans="1:11">
      <c r="A12" s="410" t="s">
        <v>164</v>
      </c>
      <c r="B12" s="411"/>
      <c r="C12" s="411"/>
      <c r="D12" s="411"/>
      <c r="E12" s="411"/>
      <c r="F12" s="411"/>
      <c r="G12" s="411"/>
      <c r="H12" s="411"/>
      <c r="I12" s="411"/>
      <c r="J12" s="411"/>
      <c r="K12" s="412"/>
    </row>
    <row r="13" spans="1:11">
      <c r="A13" s="185" t="s">
        <v>304</v>
      </c>
      <c r="B13" s="418" t="s">
        <v>317</v>
      </c>
      <c r="C13" s="419"/>
      <c r="D13" s="419"/>
      <c r="E13" s="419"/>
      <c r="F13" s="419"/>
      <c r="G13" s="420"/>
      <c r="H13" s="186" t="s">
        <v>303</v>
      </c>
      <c r="I13" s="187">
        <v>1000</v>
      </c>
      <c r="J13" s="187">
        <v>0</v>
      </c>
      <c r="K13" s="188">
        <v>1.4E-2</v>
      </c>
    </row>
    <row r="14" spans="1:11">
      <c r="B14" s="5" t="s">
        <v>318</v>
      </c>
    </row>
    <row r="15" spans="1:11">
      <c r="A15" s="185" t="s">
        <v>305</v>
      </c>
      <c r="B15" s="418" t="s">
        <v>321</v>
      </c>
      <c r="C15" s="419"/>
      <c r="D15" s="419"/>
      <c r="E15" s="419"/>
      <c r="F15" s="419"/>
      <c r="G15" s="420"/>
      <c r="H15" s="186" t="s">
        <v>306</v>
      </c>
      <c r="I15" s="187">
        <v>210</v>
      </c>
      <c r="J15" s="187">
        <v>0</v>
      </c>
      <c r="K15" s="188">
        <v>3.0000000000000001E-3</v>
      </c>
    </row>
    <row r="16" spans="1:11">
      <c r="A16" s="185"/>
      <c r="B16" s="418" t="s">
        <v>319</v>
      </c>
      <c r="C16" s="419"/>
      <c r="D16" s="419"/>
      <c r="E16" s="419"/>
      <c r="F16" s="419"/>
      <c r="G16" s="420"/>
      <c r="H16" s="186"/>
      <c r="I16" s="187"/>
      <c r="J16" s="187"/>
      <c r="K16" s="188"/>
    </row>
    <row r="17" spans="1:11">
      <c r="A17" s="189"/>
      <c r="B17" s="418" t="s">
        <v>320</v>
      </c>
      <c r="C17" s="419"/>
      <c r="D17" s="419"/>
      <c r="E17" s="419"/>
      <c r="F17" s="419"/>
      <c r="G17" s="420"/>
      <c r="H17" s="186"/>
      <c r="I17" s="187"/>
      <c r="J17" s="187"/>
      <c r="K17" s="188"/>
    </row>
    <row r="18" spans="1:11">
      <c r="A18" s="414" t="s">
        <v>203</v>
      </c>
      <c r="B18" s="415"/>
      <c r="C18" s="415"/>
      <c r="D18" s="415"/>
      <c r="E18" s="415"/>
      <c r="F18" s="415"/>
      <c r="G18" s="415"/>
      <c r="H18" s="415"/>
      <c r="I18" s="415"/>
      <c r="J18" s="415"/>
      <c r="K18" s="416"/>
    </row>
    <row r="19" spans="1:11">
      <c r="A19" s="190" t="s">
        <v>59</v>
      </c>
      <c r="B19" s="405"/>
      <c r="C19" s="406"/>
      <c r="D19" s="406"/>
      <c r="E19" s="406"/>
      <c r="F19" s="406"/>
      <c r="G19" s="407"/>
      <c r="H19" s="191"/>
      <c r="I19" s="192"/>
      <c r="J19" s="192"/>
      <c r="K19" s="193"/>
    </row>
    <row r="20" spans="1:11">
      <c r="A20" s="190" t="s">
        <v>57</v>
      </c>
      <c r="B20" s="405"/>
      <c r="C20" s="406"/>
      <c r="D20" s="406"/>
      <c r="E20" s="406"/>
      <c r="F20" s="406"/>
      <c r="G20" s="407"/>
      <c r="H20" s="191"/>
      <c r="I20" s="192"/>
      <c r="J20" s="192"/>
      <c r="K20" s="193"/>
    </row>
    <row r="21" spans="1:11">
      <c r="A21" s="190"/>
      <c r="B21" s="405"/>
      <c r="C21" s="406"/>
      <c r="D21" s="406"/>
      <c r="E21" s="406"/>
      <c r="F21" s="406"/>
      <c r="G21" s="407"/>
      <c r="H21" s="191"/>
      <c r="I21" s="192"/>
      <c r="J21" s="192"/>
      <c r="K21" s="193"/>
    </row>
    <row r="22" spans="1:11">
      <c r="A22" s="190"/>
      <c r="B22" s="405"/>
      <c r="C22" s="406"/>
      <c r="D22" s="406"/>
      <c r="E22" s="406"/>
      <c r="F22" s="406"/>
      <c r="G22" s="407"/>
      <c r="H22" s="191"/>
      <c r="I22" s="192"/>
      <c r="J22" s="192"/>
      <c r="K22" s="193"/>
    </row>
    <row r="23" spans="1:11" ht="13.5" thickBot="1">
      <c r="A23" s="194"/>
      <c r="B23" s="421"/>
      <c r="C23" s="422"/>
      <c r="D23" s="422"/>
      <c r="E23" s="422"/>
      <c r="F23" s="422"/>
      <c r="G23" s="423"/>
      <c r="H23" s="195"/>
      <c r="I23" s="196"/>
      <c r="J23" s="196"/>
      <c r="K23" s="197"/>
    </row>
    <row r="24" spans="1:11">
      <c r="A24" s="198"/>
      <c r="B24" s="199"/>
      <c r="C24" s="199"/>
      <c r="D24" s="199"/>
      <c r="E24" s="199"/>
      <c r="F24" s="199"/>
      <c r="G24" s="199"/>
      <c r="H24" s="200"/>
      <c r="I24" s="201"/>
      <c r="J24" s="201"/>
      <c r="K24" s="200"/>
    </row>
    <row r="25" spans="1:11">
      <c r="A25" s="202" t="s">
        <v>194</v>
      </c>
      <c r="B25" s="199"/>
      <c r="C25" s="199"/>
      <c r="D25" s="199"/>
      <c r="E25" s="199"/>
      <c r="F25" s="199"/>
      <c r="G25" s="199"/>
      <c r="H25" s="200"/>
      <c r="I25" s="201"/>
      <c r="J25" s="201"/>
      <c r="K25" s="200"/>
    </row>
    <row r="26" spans="1:11" ht="13.5" thickBot="1">
      <c r="A26" s="198"/>
      <c r="B26" s="404"/>
      <c r="C26" s="404"/>
      <c r="D26" s="404"/>
      <c r="E26" s="404"/>
      <c r="F26" s="404"/>
      <c r="G26" s="404"/>
      <c r="H26" s="200"/>
      <c r="I26" s="201"/>
      <c r="J26" s="201"/>
      <c r="K26" s="200"/>
    </row>
    <row r="27" spans="1:11" ht="15" customHeight="1">
      <c r="A27" s="397" t="s">
        <v>223</v>
      </c>
      <c r="B27" s="408" t="s">
        <v>297</v>
      </c>
      <c r="C27" s="408" t="s">
        <v>42</v>
      </c>
      <c r="D27" s="408" t="s">
        <v>43</v>
      </c>
      <c r="E27" s="408" t="s">
        <v>44</v>
      </c>
      <c r="F27" s="408" t="s">
        <v>45</v>
      </c>
      <c r="G27" s="408" t="s">
        <v>46</v>
      </c>
      <c r="H27" s="408" t="s">
        <v>47</v>
      </c>
      <c r="I27" s="408"/>
      <c r="J27" s="408"/>
      <c r="K27" s="417"/>
    </row>
    <row r="28" spans="1:11" ht="25.5">
      <c r="A28" s="398"/>
      <c r="B28" s="409"/>
      <c r="C28" s="409"/>
      <c r="D28" s="409"/>
      <c r="E28" s="409"/>
      <c r="F28" s="409"/>
      <c r="G28" s="409"/>
      <c r="H28" s="203" t="s">
        <v>48</v>
      </c>
      <c r="I28" s="203" t="s">
        <v>49</v>
      </c>
      <c r="J28" s="203" t="s">
        <v>50</v>
      </c>
      <c r="K28" s="204" t="s">
        <v>51</v>
      </c>
    </row>
    <row r="29" spans="1:11" ht="38.25">
      <c r="A29" s="399"/>
      <c r="B29" s="409"/>
      <c r="C29" s="205" t="s">
        <v>129</v>
      </c>
      <c r="D29" s="205" t="s">
        <v>279</v>
      </c>
      <c r="E29" s="205" t="s">
        <v>52</v>
      </c>
      <c r="F29" s="205" t="s">
        <v>52</v>
      </c>
      <c r="G29" s="205" t="s">
        <v>52</v>
      </c>
      <c r="H29" s="205" t="s">
        <v>53</v>
      </c>
      <c r="I29" s="205" t="s">
        <v>54</v>
      </c>
      <c r="J29" s="205" t="s">
        <v>55</v>
      </c>
      <c r="K29" s="206" t="s">
        <v>52</v>
      </c>
    </row>
    <row r="30" spans="1:11">
      <c r="A30" s="394" t="s">
        <v>224</v>
      </c>
      <c r="B30" s="395"/>
      <c r="C30" s="395"/>
      <c r="D30" s="395"/>
      <c r="E30" s="395"/>
      <c r="F30" s="395"/>
      <c r="G30" s="395"/>
      <c r="H30" s="395"/>
      <c r="I30" s="395"/>
      <c r="J30" s="395"/>
      <c r="K30" s="396"/>
    </row>
    <row r="31" spans="1:11">
      <c r="A31" s="207"/>
      <c r="B31" s="208"/>
      <c r="C31" s="209"/>
      <c r="D31" s="210"/>
      <c r="E31" s="186"/>
      <c r="F31" s="186"/>
      <c r="G31" s="186"/>
      <c r="H31" s="186"/>
      <c r="I31" s="211"/>
      <c r="J31" s="212"/>
      <c r="K31" s="213"/>
    </row>
    <row r="32" spans="1:11">
      <c r="A32" s="214"/>
      <c r="B32" s="215"/>
      <c r="C32" s="209"/>
      <c r="D32" s="210"/>
      <c r="E32" s="186"/>
      <c r="F32" s="186"/>
      <c r="G32" s="186"/>
      <c r="H32" s="186"/>
      <c r="I32" s="211"/>
      <c r="J32" s="212"/>
      <c r="K32" s="213"/>
    </row>
    <row r="33" spans="1:11">
      <c r="A33" s="214"/>
      <c r="B33" s="208"/>
      <c r="C33" s="209"/>
      <c r="D33" s="210"/>
      <c r="E33" s="186"/>
      <c r="F33" s="186"/>
      <c r="G33" s="186"/>
      <c r="H33" s="186"/>
      <c r="I33" s="211"/>
      <c r="J33" s="212"/>
      <c r="K33" s="213"/>
    </row>
    <row r="34" spans="1:11">
      <c r="A34" s="214"/>
      <c r="B34" s="208"/>
      <c r="C34" s="209"/>
      <c r="D34" s="210"/>
      <c r="E34" s="186"/>
      <c r="F34" s="186"/>
      <c r="G34" s="186"/>
      <c r="H34" s="186"/>
      <c r="I34" s="211"/>
      <c r="J34" s="212"/>
      <c r="K34" s="213"/>
    </row>
    <row r="35" spans="1:11">
      <c r="A35" s="216"/>
      <c r="B35" s="208"/>
      <c r="C35" s="209"/>
      <c r="D35" s="217"/>
      <c r="E35" s="208"/>
      <c r="F35" s="208"/>
      <c r="G35" s="208"/>
      <c r="H35" s="208"/>
      <c r="I35" s="218"/>
      <c r="J35" s="219"/>
      <c r="K35" s="220"/>
    </row>
    <row r="36" spans="1:11">
      <c r="A36" s="410" t="s">
        <v>192</v>
      </c>
      <c r="B36" s="411"/>
      <c r="C36" s="411"/>
      <c r="D36" s="411"/>
      <c r="E36" s="411"/>
      <c r="F36" s="411"/>
      <c r="G36" s="411"/>
      <c r="H36" s="411"/>
      <c r="I36" s="411"/>
      <c r="J36" s="411"/>
      <c r="K36" s="412"/>
    </row>
    <row r="37" spans="1:11">
      <c r="A37" s="207" t="s">
        <v>56</v>
      </c>
      <c r="B37" s="221"/>
      <c r="C37" s="222"/>
      <c r="D37" s="223"/>
      <c r="E37" s="221"/>
      <c r="F37" s="221"/>
      <c r="G37" s="221"/>
      <c r="H37" s="221"/>
      <c r="I37" s="224"/>
      <c r="J37" s="219"/>
      <c r="K37" s="220"/>
    </row>
    <row r="38" spans="1:11">
      <c r="A38" s="214" t="s">
        <v>57</v>
      </c>
      <c r="B38" s="221"/>
      <c r="C38" s="222"/>
      <c r="D38" s="223"/>
      <c r="E38" s="221"/>
      <c r="F38" s="221"/>
      <c r="G38" s="221"/>
      <c r="H38" s="221"/>
      <c r="I38" s="224"/>
      <c r="J38" s="219"/>
      <c r="K38" s="220"/>
    </row>
    <row r="39" spans="1:11">
      <c r="A39" s="214"/>
      <c r="B39" s="221"/>
      <c r="C39" s="222"/>
      <c r="D39" s="223"/>
      <c r="E39" s="221"/>
      <c r="F39" s="221"/>
      <c r="G39" s="221"/>
      <c r="H39" s="221"/>
      <c r="I39" s="224"/>
      <c r="J39" s="219"/>
      <c r="K39" s="220"/>
    </row>
    <row r="40" spans="1:11">
      <c r="A40" s="214"/>
      <c r="B40" s="221"/>
      <c r="C40" s="222"/>
      <c r="D40" s="223"/>
      <c r="E40" s="221"/>
      <c r="F40" s="221"/>
      <c r="G40" s="221"/>
      <c r="H40" s="221"/>
      <c r="I40" s="224"/>
      <c r="J40" s="219"/>
      <c r="K40" s="220"/>
    </row>
    <row r="41" spans="1:11">
      <c r="A41" s="225"/>
      <c r="B41" s="208"/>
      <c r="C41" s="209"/>
      <c r="D41" s="217"/>
      <c r="E41" s="208"/>
      <c r="F41" s="208"/>
      <c r="G41" s="208"/>
      <c r="H41" s="208"/>
      <c r="I41" s="218"/>
      <c r="J41" s="219"/>
      <c r="K41" s="220"/>
    </row>
    <row r="42" spans="1:11">
      <c r="A42" s="410" t="s">
        <v>193</v>
      </c>
      <c r="B42" s="411"/>
      <c r="C42" s="411"/>
      <c r="D42" s="411"/>
      <c r="E42" s="411"/>
      <c r="F42" s="411"/>
      <c r="G42" s="411"/>
      <c r="H42" s="411"/>
      <c r="I42" s="411"/>
      <c r="J42" s="411"/>
      <c r="K42" s="412"/>
    </row>
    <row r="43" spans="1:11">
      <c r="A43" s="226" t="s">
        <v>56</v>
      </c>
      <c r="B43" s="208"/>
      <c r="C43" s="209"/>
      <c r="D43" s="223"/>
      <c r="E43" s="221"/>
      <c r="F43" s="221"/>
      <c r="G43" s="221"/>
      <c r="H43" s="221"/>
      <c r="I43" s="224"/>
      <c r="J43" s="219"/>
      <c r="K43" s="220"/>
    </row>
    <row r="44" spans="1:11">
      <c r="A44" s="227" t="s">
        <v>57</v>
      </c>
      <c r="B44" s="208"/>
      <c r="C44" s="222"/>
      <c r="D44" s="223"/>
      <c r="E44" s="221"/>
      <c r="F44" s="221"/>
      <c r="G44" s="221"/>
      <c r="H44" s="221"/>
      <c r="I44" s="224"/>
      <c r="J44" s="219"/>
      <c r="K44" s="220"/>
    </row>
    <row r="45" spans="1:11">
      <c r="A45" s="227"/>
      <c r="B45" s="208"/>
      <c r="C45" s="222"/>
      <c r="D45" s="223"/>
      <c r="E45" s="221"/>
      <c r="F45" s="221"/>
      <c r="G45" s="221"/>
      <c r="H45" s="221"/>
      <c r="I45" s="224"/>
      <c r="J45" s="219"/>
      <c r="K45" s="220"/>
    </row>
    <row r="46" spans="1:11">
      <c r="A46" s="227"/>
      <c r="B46" s="208"/>
      <c r="C46" s="222"/>
      <c r="D46" s="223"/>
      <c r="E46" s="221"/>
      <c r="F46" s="221"/>
      <c r="G46" s="221"/>
      <c r="H46" s="221"/>
      <c r="I46" s="224"/>
      <c r="J46" s="219"/>
      <c r="K46" s="220"/>
    </row>
    <row r="47" spans="1:11" ht="13.5" thickBot="1">
      <c r="A47" s="228"/>
      <c r="B47" s="229"/>
      <c r="C47" s="230"/>
      <c r="D47" s="231"/>
      <c r="E47" s="195"/>
      <c r="F47" s="195"/>
      <c r="G47" s="195"/>
      <c r="H47" s="195"/>
      <c r="I47" s="232"/>
      <c r="J47" s="233"/>
      <c r="K47" s="234"/>
    </row>
    <row r="48" spans="1:11">
      <c r="A48" s="235"/>
      <c r="B48" s="236"/>
      <c r="C48" s="236"/>
      <c r="D48" s="236"/>
      <c r="E48" s="236"/>
      <c r="F48" s="236"/>
      <c r="G48" s="236"/>
      <c r="H48" s="200"/>
      <c r="I48" s="200"/>
      <c r="J48" s="200"/>
      <c r="K48" s="200"/>
    </row>
    <row r="49" spans="1:11">
      <c r="A49" s="237" t="s">
        <v>97</v>
      </c>
      <c r="B49" s="238"/>
      <c r="C49" s="104"/>
      <c r="D49" s="104"/>
      <c r="E49" s="104"/>
      <c r="F49" s="104"/>
      <c r="G49" s="104"/>
      <c r="H49" s="104"/>
      <c r="I49" s="104"/>
      <c r="J49" s="104"/>
      <c r="K49" s="104"/>
    </row>
    <row r="50" spans="1:11">
      <c r="A50" s="404" t="s">
        <v>280</v>
      </c>
      <c r="B50" s="404"/>
      <c r="C50" s="404"/>
      <c r="D50" s="404"/>
      <c r="E50" s="404"/>
      <c r="F50" s="404"/>
      <c r="G50" s="404"/>
      <c r="H50" s="404"/>
      <c r="I50" s="404"/>
      <c r="J50" s="404"/>
      <c r="K50" s="404"/>
    </row>
    <row r="51" spans="1:11">
      <c r="A51" s="404" t="s">
        <v>281</v>
      </c>
      <c r="B51" s="404"/>
      <c r="C51" s="404"/>
      <c r="D51" s="404"/>
      <c r="E51" s="404"/>
      <c r="F51" s="404"/>
      <c r="G51" s="404"/>
      <c r="H51" s="404"/>
      <c r="I51" s="404"/>
      <c r="J51" s="404"/>
      <c r="K51" s="404"/>
    </row>
    <row r="52" spans="1:11" ht="33" customHeight="1">
      <c r="A52" s="400" t="s">
        <v>282</v>
      </c>
      <c r="B52" s="400"/>
      <c r="C52" s="400"/>
      <c r="D52" s="400"/>
      <c r="E52" s="400"/>
      <c r="F52" s="400"/>
      <c r="G52" s="400"/>
      <c r="H52" s="400"/>
      <c r="I52" s="400"/>
      <c r="J52" s="400"/>
      <c r="K52" s="400"/>
    </row>
    <row r="53" spans="1:11">
      <c r="A53" s="404" t="s">
        <v>283</v>
      </c>
      <c r="B53" s="404"/>
      <c r="C53" s="404"/>
      <c r="D53" s="404"/>
      <c r="E53" s="404"/>
      <c r="F53" s="404"/>
      <c r="G53" s="404"/>
      <c r="H53" s="404"/>
      <c r="I53" s="404"/>
      <c r="J53" s="404"/>
      <c r="K53" s="404"/>
    </row>
  </sheetData>
  <sheetProtection password="A0C4" sheet="1"/>
  <mergeCells count="30">
    <mergeCell ref="B21:G21"/>
    <mergeCell ref="B22:G22"/>
    <mergeCell ref="A6:K6"/>
    <mergeCell ref="E27:E28"/>
    <mergeCell ref="F27:F28"/>
    <mergeCell ref="A12:K12"/>
    <mergeCell ref="A18:K18"/>
    <mergeCell ref="B26:G26"/>
    <mergeCell ref="H27:K27"/>
    <mergeCell ref="B13:G13"/>
    <mergeCell ref="B15:G15"/>
    <mergeCell ref="B17:G17"/>
    <mergeCell ref="B23:G23"/>
    <mergeCell ref="B16:G16"/>
    <mergeCell ref="A30:K30"/>
    <mergeCell ref="A27:A29"/>
    <mergeCell ref="A52:K52"/>
    <mergeCell ref="B8:G8"/>
    <mergeCell ref="A53:K53"/>
    <mergeCell ref="B19:G19"/>
    <mergeCell ref="B27:B29"/>
    <mergeCell ref="C27:C28"/>
    <mergeCell ref="A50:K50"/>
    <mergeCell ref="D27:D28"/>
    <mergeCell ref="A9:K9"/>
    <mergeCell ref="A51:K51"/>
    <mergeCell ref="A36:K36"/>
    <mergeCell ref="A42:K42"/>
    <mergeCell ref="G27:G28"/>
    <mergeCell ref="B20:G20"/>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V58"/>
  <sheetViews>
    <sheetView topLeftCell="C1" zoomScale="90" zoomScaleNormal="90" workbookViewId="0">
      <pane ySplit="11" topLeftCell="A24" activePane="bottomLeft" state="frozen"/>
      <selection pane="bottomLeft" activeCell="B12" sqref="B12:M48"/>
    </sheetView>
  </sheetViews>
  <sheetFormatPr defaultRowHeight="40.5" customHeight="1"/>
  <cols>
    <col min="1" max="1" width="22" style="5" customWidth="1"/>
    <col min="2" max="2" width="15.5703125" style="5" customWidth="1"/>
    <col min="3" max="3" width="12.7109375" style="5" customWidth="1"/>
    <col min="4" max="4" width="13" style="5" customWidth="1"/>
    <col min="5" max="5" width="13.85546875" style="5" customWidth="1"/>
    <col min="6" max="6" width="13.42578125" style="239" customWidth="1"/>
    <col min="7" max="7" width="15.7109375" style="69" bestFit="1" customWidth="1"/>
    <col min="8" max="8" width="13.42578125" style="5" bestFit="1" customWidth="1"/>
    <col min="9" max="9" width="14.28515625" style="5" customWidth="1"/>
    <col min="10" max="10" width="11.28515625" style="239" customWidth="1"/>
    <col min="11" max="11" width="15.42578125" style="69" customWidth="1"/>
    <col min="12" max="12" width="17.42578125" style="5" customWidth="1"/>
    <col min="13" max="13" width="18.140625" style="5" customWidth="1"/>
    <col min="14" max="16384" width="9.140625" style="5"/>
  </cols>
  <sheetData>
    <row r="1" spans="1:256" ht="12.75"/>
    <row r="2" spans="1:256" ht="20.25" customHeight="1">
      <c r="A2" s="240" t="s">
        <v>284</v>
      </c>
    </row>
    <row r="3" spans="1:256" ht="12.75">
      <c r="A3" s="20"/>
    </row>
    <row r="4" spans="1:256" ht="12.75">
      <c r="A4" s="66" t="s">
        <v>210</v>
      </c>
      <c r="B4" s="170" t="s">
        <v>315</v>
      </c>
      <c r="C4" s="170"/>
      <c r="D4" s="170"/>
      <c r="E4" s="170"/>
    </row>
    <row r="5" spans="1:256" ht="12.75">
      <c r="A5" s="171"/>
      <c r="B5" s="112"/>
      <c r="C5" s="112"/>
      <c r="D5" s="112"/>
      <c r="E5" s="112"/>
    </row>
    <row r="6" spans="1:256" ht="12.75">
      <c r="A6" s="241" t="s">
        <v>215</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c r="CQ6" s="241"/>
      <c r="CR6" s="241"/>
      <c r="CS6" s="241"/>
      <c r="CT6" s="241"/>
      <c r="CU6" s="241"/>
      <c r="CV6" s="241"/>
      <c r="CW6" s="241"/>
      <c r="CX6" s="241"/>
      <c r="CY6" s="241"/>
      <c r="CZ6" s="241"/>
      <c r="DA6" s="241"/>
      <c r="DB6" s="241"/>
      <c r="DC6" s="241"/>
      <c r="DD6" s="241"/>
      <c r="DE6" s="241"/>
      <c r="DF6" s="241"/>
      <c r="DG6" s="241"/>
      <c r="DH6" s="241"/>
      <c r="DI6" s="241"/>
      <c r="DJ6" s="241"/>
      <c r="DK6" s="241"/>
      <c r="DL6" s="241"/>
      <c r="DM6" s="241"/>
      <c r="DN6" s="241"/>
      <c r="DO6" s="241"/>
      <c r="DP6" s="241"/>
      <c r="DQ6" s="241"/>
      <c r="DR6" s="241"/>
      <c r="DS6" s="241"/>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241"/>
      <c r="EU6" s="241"/>
      <c r="EV6" s="241"/>
      <c r="EW6" s="241"/>
      <c r="EX6" s="241"/>
      <c r="EY6" s="241"/>
      <c r="EZ6" s="241"/>
      <c r="FA6" s="241"/>
      <c r="FB6" s="241"/>
      <c r="FC6" s="241"/>
      <c r="FD6" s="241"/>
      <c r="FE6" s="241"/>
      <c r="FF6" s="241"/>
      <c r="FG6" s="241"/>
      <c r="FH6" s="241"/>
      <c r="FI6" s="241"/>
      <c r="FJ6" s="241"/>
      <c r="FK6" s="241"/>
      <c r="FL6" s="241"/>
      <c r="FM6" s="241"/>
      <c r="FN6" s="241"/>
      <c r="FO6" s="241"/>
      <c r="FP6" s="241"/>
      <c r="FQ6" s="241"/>
      <c r="FR6" s="241"/>
      <c r="FS6" s="241"/>
      <c r="FT6" s="241"/>
      <c r="FU6" s="241"/>
      <c r="FV6" s="241"/>
      <c r="FW6" s="241"/>
      <c r="FX6" s="241"/>
      <c r="FY6" s="241"/>
      <c r="FZ6" s="241"/>
      <c r="GA6" s="241"/>
      <c r="GB6" s="241"/>
      <c r="GC6" s="241"/>
      <c r="GD6" s="241"/>
      <c r="GE6" s="241"/>
      <c r="GF6" s="241"/>
      <c r="GG6" s="241"/>
      <c r="GH6" s="241"/>
      <c r="GI6" s="241"/>
      <c r="GJ6" s="241"/>
      <c r="GK6" s="241"/>
      <c r="GL6" s="241"/>
      <c r="GM6" s="241"/>
      <c r="GN6" s="241"/>
      <c r="GO6" s="241"/>
      <c r="GP6" s="241"/>
      <c r="GQ6" s="241"/>
      <c r="GR6" s="241"/>
      <c r="GS6" s="241"/>
      <c r="GT6" s="241"/>
      <c r="GU6" s="241"/>
      <c r="GV6" s="241"/>
      <c r="GW6" s="241"/>
      <c r="GX6" s="241"/>
      <c r="GY6" s="241"/>
      <c r="GZ6" s="241"/>
      <c r="HA6" s="241"/>
      <c r="HB6" s="241"/>
      <c r="HC6" s="241"/>
      <c r="HD6" s="241"/>
      <c r="HE6" s="241"/>
      <c r="HF6" s="241"/>
      <c r="HG6" s="241"/>
      <c r="HH6" s="241"/>
      <c r="HI6" s="241"/>
      <c r="HJ6" s="241"/>
      <c r="HK6" s="241"/>
      <c r="HL6" s="241"/>
      <c r="HM6" s="241"/>
      <c r="HN6" s="241"/>
      <c r="HO6" s="241"/>
      <c r="HP6" s="241"/>
      <c r="HQ6" s="241"/>
      <c r="HR6" s="241"/>
      <c r="HS6" s="241"/>
      <c r="HT6" s="241"/>
      <c r="HU6" s="241"/>
      <c r="HV6" s="241"/>
      <c r="HW6" s="241"/>
      <c r="HX6" s="241"/>
      <c r="HY6" s="241"/>
      <c r="HZ6" s="241"/>
      <c r="IA6" s="241"/>
      <c r="IB6" s="241"/>
      <c r="IC6" s="241"/>
      <c r="ID6" s="241"/>
      <c r="IE6" s="241"/>
      <c r="IF6" s="241"/>
      <c r="IG6" s="241"/>
      <c r="IH6" s="241"/>
      <c r="II6" s="241"/>
      <c r="IJ6" s="241"/>
      <c r="IK6" s="241"/>
      <c r="IL6" s="241"/>
      <c r="IM6" s="241"/>
      <c r="IN6" s="241"/>
      <c r="IO6" s="241"/>
      <c r="IP6" s="241"/>
      <c r="IQ6" s="241"/>
      <c r="IR6" s="241"/>
      <c r="IS6" s="241"/>
      <c r="IT6" s="241"/>
      <c r="IU6" s="241"/>
      <c r="IV6" s="241"/>
    </row>
    <row r="7" spans="1:256" ht="13.5" thickBot="1"/>
    <row r="8" spans="1:256" s="142" customFormat="1" ht="15" customHeight="1">
      <c r="A8" s="242"/>
      <c r="B8" s="427" t="s">
        <v>113</v>
      </c>
      <c r="C8" s="428"/>
      <c r="D8" s="428"/>
      <c r="E8" s="428"/>
      <c r="F8" s="428"/>
      <c r="G8" s="428"/>
      <c r="H8" s="428"/>
      <c r="I8" s="428"/>
      <c r="J8" s="428"/>
      <c r="K8" s="429"/>
      <c r="L8" s="439" t="s">
        <v>169</v>
      </c>
      <c r="M8" s="440" t="s">
        <v>285</v>
      </c>
    </row>
    <row r="9" spans="1:256" s="142" customFormat="1" ht="41.25" customHeight="1">
      <c r="A9" s="243"/>
      <c r="B9" s="430" t="s">
        <v>61</v>
      </c>
      <c r="C9" s="430" t="s">
        <v>178</v>
      </c>
      <c r="D9" s="443" t="s">
        <v>179</v>
      </c>
      <c r="E9" s="444"/>
      <c r="F9" s="444"/>
      <c r="G9" s="444"/>
      <c r="H9" s="444"/>
      <c r="I9" s="445"/>
      <c r="J9" s="425" t="s">
        <v>62</v>
      </c>
      <c r="K9" s="426"/>
      <c r="L9" s="425"/>
      <c r="M9" s="441"/>
    </row>
    <row r="10" spans="1:256" s="142" customFormat="1" ht="25.5" customHeight="1">
      <c r="A10" s="243"/>
      <c r="B10" s="431"/>
      <c r="C10" s="431"/>
      <c r="D10" s="431"/>
      <c r="E10" s="435" t="s">
        <v>114</v>
      </c>
      <c r="F10" s="436"/>
      <c r="G10" s="430" t="s">
        <v>115</v>
      </c>
      <c r="H10" s="433" t="s">
        <v>116</v>
      </c>
      <c r="I10" s="433" t="s">
        <v>157</v>
      </c>
      <c r="J10" s="244"/>
      <c r="K10" s="437" t="s">
        <v>286</v>
      </c>
      <c r="L10" s="425"/>
      <c r="M10" s="441"/>
    </row>
    <row r="11" spans="1:256" s="142" customFormat="1" ht="39.75">
      <c r="A11" s="245"/>
      <c r="B11" s="432"/>
      <c r="C11" s="432"/>
      <c r="D11" s="434"/>
      <c r="E11" s="246"/>
      <c r="F11" s="247" t="s">
        <v>287</v>
      </c>
      <c r="G11" s="432"/>
      <c r="H11" s="434"/>
      <c r="I11" s="434"/>
      <c r="J11" s="248"/>
      <c r="K11" s="438"/>
      <c r="L11" s="434"/>
      <c r="M11" s="442"/>
    </row>
    <row r="12" spans="1:256" ht="12.75">
      <c r="A12" s="216" t="s">
        <v>63</v>
      </c>
      <c r="B12" s="249">
        <v>15.627017964000002</v>
      </c>
      <c r="C12" s="249">
        <v>0</v>
      </c>
      <c r="D12" s="250">
        <f>E12+G12+H12+I12</f>
        <v>0</v>
      </c>
      <c r="E12" s="250">
        <v>0</v>
      </c>
      <c r="F12" s="251"/>
      <c r="G12" s="249">
        <v>0</v>
      </c>
      <c r="H12" s="249">
        <v>0</v>
      </c>
      <c r="I12" s="249">
        <v>0</v>
      </c>
      <c r="J12" s="250">
        <v>0</v>
      </c>
      <c r="K12" s="251"/>
      <c r="L12" s="252">
        <v>0</v>
      </c>
      <c r="M12" s="253">
        <v>15.627017964000002</v>
      </c>
      <c r="N12" s="282"/>
      <c r="O12" s="282"/>
    </row>
    <row r="13" spans="1:256" ht="12.75">
      <c r="A13" s="216" t="s">
        <v>64</v>
      </c>
      <c r="B13" s="249">
        <v>9.0385739811038679</v>
      </c>
      <c r="C13" s="249">
        <v>0</v>
      </c>
      <c r="D13" s="250">
        <f t="shared" ref="D13:D48" si="0">E13+G13+H13+I13</f>
        <v>0</v>
      </c>
      <c r="E13" s="250">
        <v>0</v>
      </c>
      <c r="F13" s="251"/>
      <c r="G13" s="249">
        <v>0</v>
      </c>
      <c r="H13" s="249">
        <v>0</v>
      </c>
      <c r="I13" s="249">
        <v>0</v>
      </c>
      <c r="J13" s="250">
        <v>0</v>
      </c>
      <c r="K13" s="251"/>
      <c r="L13" s="252">
        <v>0</v>
      </c>
      <c r="M13" s="253">
        <v>9.0385739811038679</v>
      </c>
      <c r="N13" s="282"/>
      <c r="O13" s="282"/>
    </row>
    <row r="14" spans="1:256" ht="12.75">
      <c r="A14" s="216" t="s">
        <v>65</v>
      </c>
      <c r="B14" s="249">
        <v>25.806789544999994</v>
      </c>
      <c r="C14" s="249">
        <v>988.26137920289352</v>
      </c>
      <c r="D14" s="250">
        <f t="shared" si="0"/>
        <v>1315.0421676153453</v>
      </c>
      <c r="E14" s="250">
        <v>379.16309826171437</v>
      </c>
      <c r="F14" s="251">
        <v>61</v>
      </c>
      <c r="G14" s="249">
        <v>187.89099999999999</v>
      </c>
      <c r="H14" s="249">
        <v>5.2163874000000003</v>
      </c>
      <c r="I14" s="249">
        <v>742.77168195363095</v>
      </c>
      <c r="J14" s="250">
        <v>601.54469078400018</v>
      </c>
      <c r="K14" s="251">
        <v>27</v>
      </c>
      <c r="L14" s="252">
        <v>656.52367728623108</v>
      </c>
      <c r="M14" s="253">
        <v>3618.4212023934697</v>
      </c>
      <c r="N14" s="282"/>
      <c r="O14" s="282"/>
    </row>
    <row r="15" spans="1:256" ht="12.75">
      <c r="A15" s="216" t="s">
        <v>66</v>
      </c>
      <c r="B15" s="249">
        <v>60.664300679999997</v>
      </c>
      <c r="C15" s="249">
        <v>468.20644715499992</v>
      </c>
      <c r="D15" s="250">
        <f t="shared" si="0"/>
        <v>229.817447445</v>
      </c>
      <c r="E15" s="250">
        <v>41.954534232000007</v>
      </c>
      <c r="F15" s="251">
        <v>90</v>
      </c>
      <c r="G15" s="249">
        <v>7.2623499999999996</v>
      </c>
      <c r="H15" s="249">
        <v>140.55704449999999</v>
      </c>
      <c r="I15" s="249">
        <v>40.043518712999997</v>
      </c>
      <c r="J15" s="250">
        <v>18.519948563</v>
      </c>
      <c r="K15" s="251">
        <v>35</v>
      </c>
      <c r="L15" s="252">
        <v>179.4013050749999</v>
      </c>
      <c r="M15" s="253">
        <v>1071.7032971179997</v>
      </c>
      <c r="N15" s="282"/>
      <c r="O15" s="282"/>
    </row>
    <row r="16" spans="1:256" ht="12.75">
      <c r="A16" s="254" t="s">
        <v>67</v>
      </c>
      <c r="B16" s="249">
        <v>0.68181016355293078</v>
      </c>
      <c r="C16" s="249">
        <v>0</v>
      </c>
      <c r="D16" s="250">
        <f t="shared" si="0"/>
        <v>0</v>
      </c>
      <c r="E16" s="250">
        <v>0</v>
      </c>
      <c r="F16" s="251"/>
      <c r="G16" s="249">
        <v>0</v>
      </c>
      <c r="H16" s="249">
        <v>0</v>
      </c>
      <c r="I16" s="249">
        <v>0</v>
      </c>
      <c r="J16" s="250">
        <v>0</v>
      </c>
      <c r="K16" s="251"/>
      <c r="L16" s="252">
        <v>0</v>
      </c>
      <c r="M16" s="253">
        <v>0.68181016355293078</v>
      </c>
      <c r="N16" s="282"/>
      <c r="O16" s="282"/>
    </row>
    <row r="17" spans="1:15" ht="12.75">
      <c r="A17" s="254" t="s">
        <v>68</v>
      </c>
      <c r="B17" s="249">
        <v>11.358053405684505</v>
      </c>
      <c r="C17" s="249">
        <v>0</v>
      </c>
      <c r="D17" s="250">
        <f t="shared" si="0"/>
        <v>0</v>
      </c>
      <c r="E17" s="250">
        <v>0</v>
      </c>
      <c r="F17" s="251"/>
      <c r="G17" s="249">
        <v>0</v>
      </c>
      <c r="H17" s="249">
        <v>0</v>
      </c>
      <c r="I17" s="249">
        <v>0</v>
      </c>
      <c r="J17" s="250">
        <v>0</v>
      </c>
      <c r="K17" s="251"/>
      <c r="L17" s="252">
        <v>0</v>
      </c>
      <c r="M17" s="253">
        <v>11.358053405684505</v>
      </c>
      <c r="N17" s="282"/>
      <c r="O17" s="282"/>
    </row>
    <row r="18" spans="1:15" ht="12.75">
      <c r="A18" s="254" t="s">
        <v>69</v>
      </c>
      <c r="B18" s="249">
        <v>0</v>
      </c>
      <c r="C18" s="249">
        <v>0</v>
      </c>
      <c r="D18" s="250">
        <f t="shared" si="0"/>
        <v>0</v>
      </c>
      <c r="E18" s="250">
        <v>0</v>
      </c>
      <c r="F18" s="251"/>
      <c r="G18" s="249">
        <v>0</v>
      </c>
      <c r="H18" s="249">
        <v>0</v>
      </c>
      <c r="I18" s="249">
        <v>0</v>
      </c>
      <c r="J18" s="250">
        <v>0</v>
      </c>
      <c r="K18" s="251"/>
      <c r="L18" s="252">
        <v>0</v>
      </c>
      <c r="M18" s="253">
        <v>0</v>
      </c>
      <c r="N18" s="282"/>
      <c r="O18" s="282"/>
    </row>
    <row r="19" spans="1:15" ht="12.75">
      <c r="A19" s="254" t="s">
        <v>70</v>
      </c>
      <c r="B19" s="249">
        <v>1.1508092599999999</v>
      </c>
      <c r="C19" s="249">
        <v>0</v>
      </c>
      <c r="D19" s="250">
        <f t="shared" si="0"/>
        <v>0</v>
      </c>
      <c r="E19" s="250">
        <v>0</v>
      </c>
      <c r="F19" s="251"/>
      <c r="G19" s="249">
        <v>0</v>
      </c>
      <c r="H19" s="249">
        <v>0</v>
      </c>
      <c r="I19" s="249">
        <v>0</v>
      </c>
      <c r="J19" s="250">
        <v>0</v>
      </c>
      <c r="K19" s="251"/>
      <c r="L19" s="252">
        <v>0</v>
      </c>
      <c r="M19" s="253">
        <v>1.1508092599999999</v>
      </c>
      <c r="N19" s="282"/>
      <c r="O19" s="282"/>
    </row>
    <row r="20" spans="1:15" ht="12.75">
      <c r="A20" s="254" t="s">
        <v>71</v>
      </c>
      <c r="B20" s="249">
        <v>118</v>
      </c>
      <c r="C20" s="249">
        <v>0</v>
      </c>
      <c r="D20" s="250">
        <f t="shared" si="0"/>
        <v>0</v>
      </c>
      <c r="E20" s="250">
        <v>0</v>
      </c>
      <c r="F20" s="251"/>
      <c r="G20" s="249">
        <v>0</v>
      </c>
      <c r="H20" s="249">
        <v>0</v>
      </c>
      <c r="I20" s="249">
        <v>0</v>
      </c>
      <c r="J20" s="250">
        <v>0</v>
      </c>
      <c r="K20" s="251"/>
      <c r="L20" s="252">
        <v>0</v>
      </c>
      <c r="M20" s="253">
        <v>118</v>
      </c>
      <c r="N20" s="282"/>
      <c r="O20" s="282"/>
    </row>
    <row r="21" spans="1:15" ht="12.75">
      <c r="A21" s="254" t="s">
        <v>72</v>
      </c>
      <c r="B21" s="249">
        <v>295.36528123766101</v>
      </c>
      <c r="C21" s="249">
        <v>48.181085795000001</v>
      </c>
      <c r="D21" s="250">
        <f t="shared" si="0"/>
        <v>0</v>
      </c>
      <c r="E21" s="250">
        <v>0</v>
      </c>
      <c r="F21" s="251"/>
      <c r="G21" s="249">
        <v>0</v>
      </c>
      <c r="H21" s="249">
        <v>0</v>
      </c>
      <c r="I21" s="249">
        <v>0</v>
      </c>
      <c r="J21" s="250">
        <v>0</v>
      </c>
      <c r="K21" s="251"/>
      <c r="L21" s="252">
        <v>0</v>
      </c>
      <c r="M21" s="253">
        <v>442.67963294266099</v>
      </c>
      <c r="N21" s="282"/>
      <c r="O21" s="282"/>
    </row>
    <row r="22" spans="1:15" ht="12.75">
      <c r="A22" s="254" t="s">
        <v>73</v>
      </c>
      <c r="B22" s="249">
        <v>3549.3031455179998</v>
      </c>
      <c r="C22" s="249">
        <v>14345.752670435399</v>
      </c>
      <c r="D22" s="250">
        <f t="shared" si="0"/>
        <v>26014.311528015507</v>
      </c>
      <c r="E22" s="250">
        <v>19120.260999999999</v>
      </c>
      <c r="F22" s="251">
        <v>58</v>
      </c>
      <c r="G22" s="249">
        <v>2529.5751450489997</v>
      </c>
      <c r="H22" s="249">
        <v>1911.6882220245</v>
      </c>
      <c r="I22" s="249">
        <v>2452.7871609420099</v>
      </c>
      <c r="J22" s="250">
        <v>2062.4112120320001</v>
      </c>
      <c r="K22" s="251">
        <v>40</v>
      </c>
      <c r="L22" s="252">
        <v>3911.242170132</v>
      </c>
      <c r="M22" s="253">
        <v>68981.911812687889</v>
      </c>
      <c r="N22" s="282"/>
      <c r="O22" s="282"/>
    </row>
    <row r="23" spans="1:15" ht="12.75">
      <c r="A23" s="254" t="s">
        <v>74</v>
      </c>
      <c r="B23" s="249">
        <v>10.559929135007195</v>
      </c>
      <c r="C23" s="249">
        <v>21.225658370000001</v>
      </c>
      <c r="D23" s="250">
        <f t="shared" si="0"/>
        <v>0</v>
      </c>
      <c r="E23" s="250">
        <v>0</v>
      </c>
      <c r="F23" s="251"/>
      <c r="G23" s="249">
        <v>0</v>
      </c>
      <c r="H23" s="249">
        <v>0</v>
      </c>
      <c r="I23" s="249">
        <v>0</v>
      </c>
      <c r="J23" s="250">
        <v>0</v>
      </c>
      <c r="K23" s="251"/>
      <c r="L23" s="252">
        <v>0</v>
      </c>
      <c r="M23" s="253">
        <v>38.266095395007198</v>
      </c>
      <c r="N23" s="282"/>
      <c r="O23" s="282"/>
    </row>
    <row r="24" spans="1:15" ht="12.75">
      <c r="A24" s="254" t="s">
        <v>95</v>
      </c>
      <c r="B24" s="249">
        <v>0</v>
      </c>
      <c r="C24" s="249">
        <v>0</v>
      </c>
      <c r="D24" s="250">
        <f t="shared" si="0"/>
        <v>0</v>
      </c>
      <c r="E24" s="250">
        <v>0</v>
      </c>
      <c r="F24" s="251"/>
      <c r="G24" s="249">
        <v>0</v>
      </c>
      <c r="H24" s="249">
        <v>0</v>
      </c>
      <c r="I24" s="249">
        <v>0</v>
      </c>
      <c r="J24" s="250">
        <v>0</v>
      </c>
      <c r="K24" s="251"/>
      <c r="L24" s="252">
        <v>0</v>
      </c>
      <c r="M24" s="253">
        <f t="shared" ref="M24:M46" si="1">B24+C24+D24+J24+L24</f>
        <v>0</v>
      </c>
      <c r="N24" s="282"/>
      <c r="O24" s="282"/>
    </row>
    <row r="25" spans="1:15" ht="12.75">
      <c r="A25" s="254" t="s">
        <v>75</v>
      </c>
      <c r="B25" s="249">
        <v>40</v>
      </c>
      <c r="C25" s="249">
        <v>0</v>
      </c>
      <c r="D25" s="250">
        <f t="shared" si="0"/>
        <v>0</v>
      </c>
      <c r="E25" s="250">
        <v>0</v>
      </c>
      <c r="F25" s="251"/>
      <c r="G25" s="249">
        <v>0</v>
      </c>
      <c r="H25" s="249">
        <v>0</v>
      </c>
      <c r="I25" s="249">
        <v>0</v>
      </c>
      <c r="J25" s="250">
        <v>0</v>
      </c>
      <c r="K25" s="251"/>
      <c r="L25" s="252">
        <v>0</v>
      </c>
      <c r="M25" s="253">
        <v>40</v>
      </c>
      <c r="N25" s="282"/>
      <c r="O25" s="282"/>
    </row>
    <row r="26" spans="1:15" ht="12.75">
      <c r="A26" s="254" t="s">
        <v>76</v>
      </c>
      <c r="B26" s="249">
        <v>40.707844060999996</v>
      </c>
      <c r="C26" s="249">
        <v>2.9951481900000001</v>
      </c>
      <c r="D26" s="250">
        <f t="shared" si="0"/>
        <v>0</v>
      </c>
      <c r="E26" s="250">
        <v>0</v>
      </c>
      <c r="F26" s="251"/>
      <c r="G26" s="249">
        <v>0</v>
      </c>
      <c r="H26" s="249">
        <v>0</v>
      </c>
      <c r="I26" s="249">
        <v>0</v>
      </c>
      <c r="J26" s="250">
        <v>0</v>
      </c>
      <c r="K26" s="251"/>
      <c r="L26" s="252">
        <v>0</v>
      </c>
      <c r="M26" s="253">
        <v>43.702992250999998</v>
      </c>
      <c r="N26" s="282"/>
      <c r="O26" s="282"/>
    </row>
    <row r="27" spans="1:15" ht="12.75">
      <c r="A27" s="254" t="s">
        <v>77</v>
      </c>
      <c r="B27" s="249">
        <v>0</v>
      </c>
      <c r="C27" s="249">
        <v>0</v>
      </c>
      <c r="D27" s="250">
        <f t="shared" si="0"/>
        <v>0</v>
      </c>
      <c r="E27" s="250">
        <v>0</v>
      </c>
      <c r="F27" s="251"/>
      <c r="G27" s="249">
        <v>0</v>
      </c>
      <c r="H27" s="249">
        <v>0</v>
      </c>
      <c r="I27" s="249">
        <v>0</v>
      </c>
      <c r="J27" s="250">
        <v>0</v>
      </c>
      <c r="K27" s="251"/>
      <c r="L27" s="252">
        <v>0</v>
      </c>
      <c r="M27" s="253">
        <f t="shared" si="1"/>
        <v>0</v>
      </c>
      <c r="N27" s="282"/>
      <c r="O27" s="282"/>
    </row>
    <row r="28" spans="1:15" ht="12.75">
      <c r="A28" s="254" t="s">
        <v>96</v>
      </c>
      <c r="B28" s="249">
        <v>0</v>
      </c>
      <c r="C28" s="249">
        <v>0</v>
      </c>
      <c r="D28" s="250">
        <f t="shared" si="0"/>
        <v>0</v>
      </c>
      <c r="E28" s="250">
        <v>0</v>
      </c>
      <c r="F28" s="251"/>
      <c r="G28" s="249">
        <v>0</v>
      </c>
      <c r="H28" s="249">
        <v>0</v>
      </c>
      <c r="I28" s="249">
        <v>0</v>
      </c>
      <c r="J28" s="250">
        <v>0</v>
      </c>
      <c r="K28" s="251"/>
      <c r="L28" s="252">
        <v>0</v>
      </c>
      <c r="M28" s="253">
        <f t="shared" si="1"/>
        <v>0</v>
      </c>
      <c r="N28" s="282"/>
      <c r="O28" s="282"/>
    </row>
    <row r="29" spans="1:15" ht="12.75">
      <c r="A29" s="254" t="s">
        <v>78</v>
      </c>
      <c r="B29" s="249">
        <v>0</v>
      </c>
      <c r="C29" s="249">
        <v>0</v>
      </c>
      <c r="D29" s="250">
        <f t="shared" si="0"/>
        <v>0</v>
      </c>
      <c r="E29" s="250">
        <v>0</v>
      </c>
      <c r="F29" s="251"/>
      <c r="G29" s="249">
        <v>0</v>
      </c>
      <c r="H29" s="249">
        <v>0</v>
      </c>
      <c r="I29" s="249">
        <v>0</v>
      </c>
      <c r="J29" s="250">
        <v>0</v>
      </c>
      <c r="K29" s="251"/>
      <c r="L29" s="252">
        <v>0</v>
      </c>
      <c r="M29" s="253">
        <f t="shared" si="1"/>
        <v>0</v>
      </c>
      <c r="N29" s="282"/>
      <c r="O29" s="282"/>
    </row>
    <row r="30" spans="1:15" ht="12.75">
      <c r="A30" s="254" t="s">
        <v>79</v>
      </c>
      <c r="B30" s="249">
        <v>94.683318270000001</v>
      </c>
      <c r="C30" s="249">
        <v>125.61073853999999</v>
      </c>
      <c r="D30" s="250">
        <f t="shared" si="0"/>
        <v>0</v>
      </c>
      <c r="E30" s="250">
        <v>0</v>
      </c>
      <c r="F30" s="251"/>
      <c r="G30" s="249">
        <v>0</v>
      </c>
      <c r="H30" s="249">
        <v>0</v>
      </c>
      <c r="I30" s="249">
        <v>0</v>
      </c>
      <c r="J30" s="250">
        <v>0</v>
      </c>
      <c r="K30" s="251"/>
      <c r="L30" s="252">
        <v>10.134354810000001</v>
      </c>
      <c r="M30" s="253">
        <v>230.42841161999996</v>
      </c>
      <c r="N30" s="282"/>
      <c r="O30" s="282"/>
    </row>
    <row r="31" spans="1:15" ht="12.75">
      <c r="A31" s="254" t="s">
        <v>80</v>
      </c>
      <c r="B31" s="249">
        <v>1.0781474900000001</v>
      </c>
      <c r="C31" s="249">
        <v>37.278621689999994</v>
      </c>
      <c r="D31" s="250">
        <f t="shared" si="0"/>
        <v>30.731247459999999</v>
      </c>
      <c r="E31" s="250">
        <v>10.343723279999999</v>
      </c>
      <c r="F31" s="251">
        <v>67</v>
      </c>
      <c r="G31" s="249">
        <v>0</v>
      </c>
      <c r="H31" s="249">
        <v>0</v>
      </c>
      <c r="I31" s="249">
        <v>20.38752418</v>
      </c>
      <c r="J31" s="250">
        <v>0</v>
      </c>
      <c r="K31" s="251"/>
      <c r="L31" s="252">
        <v>0</v>
      </c>
      <c r="M31" s="253">
        <v>69.088016639999992</v>
      </c>
      <c r="N31" s="282"/>
      <c r="O31" s="282"/>
    </row>
    <row r="32" spans="1:15" ht="12.75">
      <c r="A32" s="254" t="s">
        <v>81</v>
      </c>
      <c r="B32" s="249">
        <v>219.86858214099999</v>
      </c>
      <c r="C32" s="249">
        <v>211.64333508336802</v>
      </c>
      <c r="D32" s="250">
        <f t="shared" si="0"/>
        <v>0</v>
      </c>
      <c r="E32" s="250">
        <v>0</v>
      </c>
      <c r="F32" s="251"/>
      <c r="G32" s="249">
        <v>0</v>
      </c>
      <c r="H32" s="249">
        <v>0</v>
      </c>
      <c r="I32" s="249">
        <v>0</v>
      </c>
      <c r="J32" s="250">
        <v>0</v>
      </c>
      <c r="K32" s="251"/>
      <c r="L32" s="252">
        <v>0.19935194999999997</v>
      </c>
      <c r="M32" s="253">
        <f>431.711269174368+5.438</f>
        <v>437.14926917436799</v>
      </c>
      <c r="N32" s="282"/>
      <c r="O32" s="282"/>
    </row>
    <row r="33" spans="1:15" ht="12.75">
      <c r="A33" s="254" t="s">
        <v>90</v>
      </c>
      <c r="B33" s="249">
        <v>9.0711437653846172</v>
      </c>
      <c r="C33" s="249">
        <v>36.484782969999998</v>
      </c>
      <c r="D33" s="250">
        <f t="shared" si="0"/>
        <v>0</v>
      </c>
      <c r="E33" s="250">
        <v>0</v>
      </c>
      <c r="F33" s="251"/>
      <c r="G33" s="249">
        <v>0</v>
      </c>
      <c r="H33" s="249">
        <v>0</v>
      </c>
      <c r="I33" s="249">
        <v>0</v>
      </c>
      <c r="J33" s="250">
        <v>0</v>
      </c>
      <c r="K33" s="251"/>
      <c r="L33" s="252">
        <v>0</v>
      </c>
      <c r="M33" s="253">
        <v>45.555926735384617</v>
      </c>
      <c r="N33" s="282"/>
      <c r="O33" s="282"/>
    </row>
    <row r="34" spans="1:15" ht="12.75">
      <c r="A34" s="254" t="s">
        <v>82</v>
      </c>
      <c r="B34" s="249">
        <v>1.111108596037736</v>
      </c>
      <c r="C34" s="249">
        <v>0</v>
      </c>
      <c r="D34" s="250">
        <f t="shared" si="0"/>
        <v>0</v>
      </c>
      <c r="E34" s="250">
        <v>0</v>
      </c>
      <c r="F34" s="251"/>
      <c r="G34" s="249">
        <v>0</v>
      </c>
      <c r="H34" s="249">
        <v>0</v>
      </c>
      <c r="I34" s="249">
        <v>0</v>
      </c>
      <c r="J34" s="250">
        <v>0</v>
      </c>
      <c r="K34" s="251"/>
      <c r="L34" s="252">
        <v>0</v>
      </c>
      <c r="M34" s="253">
        <v>6.0947575660377362</v>
      </c>
      <c r="N34" s="282"/>
      <c r="O34" s="282"/>
    </row>
    <row r="35" spans="1:15" ht="12.75">
      <c r="A35" s="254" t="s">
        <v>83</v>
      </c>
      <c r="B35" s="249">
        <v>19.77655802</v>
      </c>
      <c r="C35" s="249">
        <v>0</v>
      </c>
      <c r="D35" s="250">
        <f t="shared" si="0"/>
        <v>0</v>
      </c>
      <c r="E35" s="250">
        <v>0</v>
      </c>
      <c r="F35" s="251"/>
      <c r="G35" s="249">
        <v>0</v>
      </c>
      <c r="H35" s="249">
        <v>0</v>
      </c>
      <c r="I35" s="249">
        <v>0</v>
      </c>
      <c r="J35" s="250">
        <v>0</v>
      </c>
      <c r="K35" s="251"/>
      <c r="L35" s="252">
        <v>0</v>
      </c>
      <c r="M35" s="253">
        <v>19.77655802</v>
      </c>
      <c r="N35" s="282"/>
      <c r="O35" s="282"/>
    </row>
    <row r="36" spans="1:15" ht="12.75">
      <c r="A36" s="254" t="s">
        <v>84</v>
      </c>
      <c r="B36" s="249">
        <v>6.9341871250000002</v>
      </c>
      <c r="C36" s="249">
        <v>587.99974898693188</v>
      </c>
      <c r="D36" s="250">
        <f t="shared" si="0"/>
        <v>1160.8264261099998</v>
      </c>
      <c r="E36" s="250">
        <v>709.3058199699999</v>
      </c>
      <c r="F36" s="251">
        <v>74</v>
      </c>
      <c r="G36" s="249">
        <v>4.3198619999999996</v>
      </c>
      <c r="H36" s="249">
        <v>153.10703314</v>
      </c>
      <c r="I36" s="249">
        <v>294.09371099999998</v>
      </c>
      <c r="J36" s="250">
        <v>294.08850886899995</v>
      </c>
      <c r="K36" s="251">
        <v>43</v>
      </c>
      <c r="L36" s="252">
        <v>70.180389635999987</v>
      </c>
      <c r="M36" s="253">
        <v>2388.421929156932</v>
      </c>
      <c r="N36" s="282"/>
      <c r="O36" s="282"/>
    </row>
    <row r="37" spans="1:15" ht="12.75">
      <c r="A37" s="254" t="s">
        <v>85</v>
      </c>
      <c r="B37" s="249">
        <v>0</v>
      </c>
      <c r="C37" s="249">
        <v>0</v>
      </c>
      <c r="D37" s="250">
        <f t="shared" si="0"/>
        <v>0</v>
      </c>
      <c r="E37" s="250">
        <v>0</v>
      </c>
      <c r="F37" s="251"/>
      <c r="G37" s="249">
        <v>0</v>
      </c>
      <c r="H37" s="249">
        <v>0</v>
      </c>
      <c r="I37" s="249">
        <v>0</v>
      </c>
      <c r="J37" s="250">
        <v>0</v>
      </c>
      <c r="K37" s="251"/>
      <c r="L37" s="252">
        <v>0</v>
      </c>
      <c r="M37" s="253">
        <f t="shared" si="1"/>
        <v>0</v>
      </c>
      <c r="N37" s="282"/>
      <c r="O37" s="282"/>
    </row>
    <row r="38" spans="1:15" ht="12.75">
      <c r="A38" s="254" t="s">
        <v>86</v>
      </c>
      <c r="B38" s="249">
        <v>0</v>
      </c>
      <c r="C38" s="249">
        <v>0</v>
      </c>
      <c r="D38" s="250">
        <f t="shared" si="0"/>
        <v>0</v>
      </c>
      <c r="E38" s="250">
        <v>0</v>
      </c>
      <c r="F38" s="251"/>
      <c r="G38" s="249">
        <v>0</v>
      </c>
      <c r="H38" s="249">
        <v>0</v>
      </c>
      <c r="I38" s="249">
        <v>0</v>
      </c>
      <c r="J38" s="250">
        <v>0</v>
      </c>
      <c r="K38" s="251"/>
      <c r="L38" s="252">
        <v>0</v>
      </c>
      <c r="M38" s="253">
        <f t="shared" si="1"/>
        <v>0</v>
      </c>
      <c r="N38" s="282"/>
      <c r="O38" s="282"/>
    </row>
    <row r="39" spans="1:15" ht="12.75">
      <c r="A39" s="254" t="s">
        <v>87</v>
      </c>
      <c r="B39" s="249">
        <v>0.543554015</v>
      </c>
      <c r="C39" s="249">
        <v>4.6940464399999993</v>
      </c>
      <c r="D39" s="250">
        <f t="shared" si="0"/>
        <v>0</v>
      </c>
      <c r="E39" s="250">
        <v>0</v>
      </c>
      <c r="F39" s="251"/>
      <c r="G39" s="249">
        <v>0</v>
      </c>
      <c r="H39" s="249">
        <v>0</v>
      </c>
      <c r="I39" s="249">
        <v>0</v>
      </c>
      <c r="J39" s="250">
        <v>0</v>
      </c>
      <c r="K39" s="251"/>
      <c r="L39" s="252">
        <v>0</v>
      </c>
      <c r="M39" s="253">
        <v>5.237600454999999</v>
      </c>
      <c r="N39" s="282"/>
      <c r="O39" s="282"/>
    </row>
    <row r="40" spans="1:15" ht="12.75">
      <c r="A40" s="254" t="s">
        <v>88</v>
      </c>
      <c r="B40" s="249">
        <v>4.8370702273548609</v>
      </c>
      <c r="C40" s="249">
        <v>0</v>
      </c>
      <c r="D40" s="250">
        <f t="shared" si="0"/>
        <v>0</v>
      </c>
      <c r="E40" s="250">
        <v>0</v>
      </c>
      <c r="F40" s="251"/>
      <c r="G40" s="249">
        <v>0</v>
      </c>
      <c r="H40" s="249">
        <v>0</v>
      </c>
      <c r="I40" s="249">
        <v>0</v>
      </c>
      <c r="J40" s="250">
        <v>0</v>
      </c>
      <c r="K40" s="251"/>
      <c r="L40" s="252">
        <v>0</v>
      </c>
      <c r="M40" s="253">
        <v>4.8370702273548609</v>
      </c>
      <c r="N40" s="282"/>
      <c r="O40" s="282"/>
    </row>
    <row r="41" spans="1:15" ht="13.5" thickBot="1">
      <c r="A41" s="255" t="s">
        <v>89</v>
      </c>
      <c r="B41" s="256">
        <v>1408.0679747725148</v>
      </c>
      <c r="C41" s="256">
        <v>735.91969501478843</v>
      </c>
      <c r="D41" s="256">
        <f t="shared" si="0"/>
        <v>1.3296962790000002</v>
      </c>
      <c r="E41" s="256">
        <v>0</v>
      </c>
      <c r="F41" s="257"/>
      <c r="G41" s="256">
        <v>0</v>
      </c>
      <c r="H41" s="256">
        <v>1.3296962790000002</v>
      </c>
      <c r="I41" s="256">
        <v>0</v>
      </c>
      <c r="J41" s="256">
        <v>15.167871823999999</v>
      </c>
      <c r="K41" s="257">
        <v>43</v>
      </c>
      <c r="L41" s="258">
        <v>0.43368589200000002</v>
      </c>
      <c r="M41" s="253">
        <v>2163.4667018823034</v>
      </c>
      <c r="N41" s="282"/>
      <c r="O41" s="282"/>
    </row>
    <row r="42" spans="1:15" ht="12.75">
      <c r="A42" s="259" t="s">
        <v>148</v>
      </c>
      <c r="B42" s="250">
        <v>1845.553555959714</v>
      </c>
      <c r="C42" s="250">
        <v>109.37091611500001</v>
      </c>
      <c r="D42" s="250">
        <f t="shared" si="0"/>
        <v>0</v>
      </c>
      <c r="E42" s="250">
        <v>0</v>
      </c>
      <c r="F42" s="260"/>
      <c r="G42" s="250">
        <v>0</v>
      </c>
      <c r="H42" s="250">
        <v>0</v>
      </c>
      <c r="I42" s="250">
        <v>0</v>
      </c>
      <c r="J42" s="250">
        <v>0</v>
      </c>
      <c r="K42" s="260"/>
      <c r="L42" s="261">
        <v>0</v>
      </c>
      <c r="M42" s="253">
        <v>1954.924472074714</v>
      </c>
      <c r="N42" s="282"/>
      <c r="O42" s="282"/>
    </row>
    <row r="43" spans="1:15" ht="12.75">
      <c r="A43" s="254" t="s">
        <v>91</v>
      </c>
      <c r="B43" s="249">
        <v>7.4571240846571563</v>
      </c>
      <c r="C43" s="249">
        <v>0</v>
      </c>
      <c r="D43" s="250">
        <f t="shared" si="0"/>
        <v>0</v>
      </c>
      <c r="E43" s="250">
        <v>0</v>
      </c>
      <c r="F43" s="251"/>
      <c r="G43" s="249">
        <v>0</v>
      </c>
      <c r="H43" s="249">
        <v>0</v>
      </c>
      <c r="I43" s="249">
        <v>0</v>
      </c>
      <c r="J43" s="250">
        <v>0</v>
      </c>
      <c r="K43" s="251"/>
      <c r="L43" s="252">
        <v>0</v>
      </c>
      <c r="M43" s="253">
        <v>7.4571240846571563</v>
      </c>
      <c r="N43" s="282"/>
      <c r="O43" s="282"/>
    </row>
    <row r="44" spans="1:15" ht="25.5">
      <c r="A44" s="254" t="s">
        <v>149</v>
      </c>
      <c r="B44" s="249">
        <v>0</v>
      </c>
      <c r="C44" s="249">
        <v>0</v>
      </c>
      <c r="D44" s="250">
        <f t="shared" si="0"/>
        <v>0</v>
      </c>
      <c r="E44" s="250">
        <v>0</v>
      </c>
      <c r="F44" s="251"/>
      <c r="G44" s="249">
        <v>0</v>
      </c>
      <c r="H44" s="249">
        <v>0</v>
      </c>
      <c r="I44" s="249">
        <v>0</v>
      </c>
      <c r="J44" s="250">
        <v>0</v>
      </c>
      <c r="K44" s="251"/>
      <c r="L44" s="252">
        <v>0</v>
      </c>
      <c r="M44" s="253">
        <f t="shared" si="1"/>
        <v>0</v>
      </c>
      <c r="N44" s="282"/>
      <c r="O44" s="282"/>
    </row>
    <row r="45" spans="1:15" ht="12.75">
      <c r="A45" s="254" t="s">
        <v>150</v>
      </c>
      <c r="B45" s="249">
        <v>108.72557381128934</v>
      </c>
      <c r="C45" s="249">
        <v>0</v>
      </c>
      <c r="D45" s="250">
        <f t="shared" si="0"/>
        <v>0</v>
      </c>
      <c r="E45" s="250">
        <v>0</v>
      </c>
      <c r="F45" s="251"/>
      <c r="G45" s="249">
        <v>0</v>
      </c>
      <c r="H45" s="249">
        <v>0</v>
      </c>
      <c r="I45" s="249">
        <v>0</v>
      </c>
      <c r="J45" s="250">
        <v>0</v>
      </c>
      <c r="K45" s="251"/>
      <c r="L45" s="252">
        <v>1.33456547</v>
      </c>
      <c r="M45" s="253">
        <f>110.207123181289+42.028+11.81</f>
        <v>164.045123181289</v>
      </c>
      <c r="N45" s="282"/>
      <c r="O45" s="282"/>
    </row>
    <row r="46" spans="1:15" ht="25.5">
      <c r="A46" s="254" t="s">
        <v>151</v>
      </c>
      <c r="B46" s="249">
        <v>0</v>
      </c>
      <c r="C46" s="249">
        <v>0</v>
      </c>
      <c r="D46" s="250">
        <f t="shared" si="0"/>
        <v>0</v>
      </c>
      <c r="E46" s="250">
        <v>0</v>
      </c>
      <c r="F46" s="251"/>
      <c r="G46" s="249">
        <v>0</v>
      </c>
      <c r="H46" s="249">
        <v>0</v>
      </c>
      <c r="I46" s="249">
        <v>0</v>
      </c>
      <c r="J46" s="250">
        <v>0</v>
      </c>
      <c r="K46" s="251"/>
      <c r="L46" s="252">
        <v>0</v>
      </c>
      <c r="M46" s="253">
        <f t="shared" si="1"/>
        <v>0</v>
      </c>
      <c r="N46" s="282"/>
      <c r="O46" s="282"/>
    </row>
    <row r="47" spans="1:15" ht="25.5">
      <c r="A47" s="254" t="s">
        <v>152</v>
      </c>
      <c r="B47" s="249">
        <v>388.603486862041</v>
      </c>
      <c r="C47" s="249">
        <v>6428.8210129346899</v>
      </c>
      <c r="D47" s="250">
        <f t="shared" si="0"/>
        <v>9767.7100684566249</v>
      </c>
      <c r="E47" s="250">
        <v>2817.2472486499996</v>
      </c>
      <c r="F47" s="251">
        <v>67</v>
      </c>
      <c r="G47" s="249">
        <v>3379.8078549510001</v>
      </c>
      <c r="H47" s="249">
        <v>1299.4365823129999</v>
      </c>
      <c r="I47" s="249">
        <v>2271.2183825426237</v>
      </c>
      <c r="J47" s="250">
        <v>1531.2477671109996</v>
      </c>
      <c r="K47" s="251">
        <v>40</v>
      </c>
      <c r="L47" s="252">
        <v>497.32521082785303</v>
      </c>
      <c r="M47" s="253">
        <f>22445.6395428032-42.028</f>
        <v>22403.611542803203</v>
      </c>
      <c r="N47" s="282"/>
      <c r="O47" s="282"/>
    </row>
    <row r="48" spans="1:15" ht="13.5" thickBot="1">
      <c r="A48" s="262" t="s">
        <v>153</v>
      </c>
      <c r="B48" s="263">
        <v>312.93041860564227</v>
      </c>
      <c r="C48" s="263">
        <v>1803.9476448208643</v>
      </c>
      <c r="D48" s="264">
        <f t="shared" si="0"/>
        <v>24.702623420000002</v>
      </c>
      <c r="E48" s="264">
        <v>16.384090269999998</v>
      </c>
      <c r="F48" s="265">
        <v>63</v>
      </c>
      <c r="G48" s="263">
        <v>0.51</v>
      </c>
      <c r="H48" s="263">
        <v>0</v>
      </c>
      <c r="I48" s="263">
        <v>7.8085331500000041</v>
      </c>
      <c r="J48" s="264">
        <v>3.6867752839999999</v>
      </c>
      <c r="K48" s="265">
        <v>31</v>
      </c>
      <c r="L48" s="266">
        <v>20.249866042000001</v>
      </c>
      <c r="M48" s="253">
        <f>2179.56775419951+0.263-11.81</f>
        <v>2168.0207541995101</v>
      </c>
      <c r="N48" s="282"/>
      <c r="O48" s="282"/>
    </row>
    <row r="49" spans="1:15" ht="13.5" thickBot="1">
      <c r="A49" s="267" t="s">
        <v>198</v>
      </c>
      <c r="B49" s="268">
        <f>SUM(B12:B48)</f>
        <v>8607.505358696646</v>
      </c>
      <c r="C49" s="268">
        <f>SUM(C12:C48)</f>
        <v>25956.39293174394</v>
      </c>
      <c r="D49" s="268">
        <f>SUM(D12:D48)</f>
        <v>38544.471204801477</v>
      </c>
      <c r="E49" s="268">
        <f>SUM(E12:E48)</f>
        <v>23094.659514663712</v>
      </c>
      <c r="F49" s="269"/>
      <c r="G49" s="268">
        <f>SUM(G12:G48)</f>
        <v>6109.3662119999999</v>
      </c>
      <c r="H49" s="268">
        <f>SUM(H12:H48)</f>
        <v>3511.3349656564997</v>
      </c>
      <c r="I49" s="268">
        <f>SUM(I12:I48)</f>
        <v>5829.1105124812648</v>
      </c>
      <c r="J49" s="268">
        <f>SUM(J12:J48)</f>
        <v>4526.6667744670003</v>
      </c>
      <c r="K49" s="269"/>
      <c r="L49" s="268">
        <f>SUM(L12:L48)</f>
        <v>5347.024577121083</v>
      </c>
      <c r="M49" s="270">
        <f>SUM(M12:M48)</f>
        <v>106460.65655538312</v>
      </c>
      <c r="N49" s="282"/>
      <c r="O49" s="282"/>
    </row>
    <row r="50" spans="1:15" ht="12.75">
      <c r="H50" s="69"/>
      <c r="J50" s="5"/>
      <c r="K50" s="239"/>
      <c r="L50" s="69"/>
    </row>
    <row r="51" spans="1:15" s="274" customFormat="1" ht="12.75">
      <c r="A51" s="271" t="s">
        <v>97</v>
      </c>
      <c r="B51" s="237"/>
      <c r="C51" s="237"/>
      <c r="D51" s="237"/>
      <c r="E51" s="237"/>
      <c r="F51" s="272"/>
      <c r="G51" s="273"/>
      <c r="H51" s="273"/>
      <c r="I51" s="237"/>
      <c r="J51" s="237"/>
      <c r="K51" s="272"/>
      <c r="L51" s="273"/>
      <c r="M51" s="237"/>
    </row>
    <row r="52" spans="1:15" s="274" customFormat="1" ht="12.75">
      <c r="A52" s="424" t="s">
        <v>288</v>
      </c>
      <c r="B52" s="424"/>
      <c r="C52" s="424"/>
      <c r="D52" s="424"/>
      <c r="E52" s="424"/>
      <c r="F52" s="424"/>
      <c r="G52" s="424"/>
      <c r="H52" s="424"/>
      <c r="I52" s="424"/>
      <c r="J52" s="424"/>
      <c r="K52" s="424"/>
      <c r="L52" s="424"/>
      <c r="M52" s="424"/>
    </row>
    <row r="53" spans="1:15" s="274" customFormat="1" ht="33" customHeight="1">
      <c r="A53" s="382" t="s">
        <v>289</v>
      </c>
      <c r="B53" s="382"/>
      <c r="C53" s="382"/>
      <c r="D53" s="382"/>
      <c r="E53" s="382"/>
      <c r="F53" s="382"/>
      <c r="G53" s="382"/>
      <c r="H53" s="382"/>
      <c r="I53" s="382"/>
      <c r="J53" s="382"/>
      <c r="K53" s="382"/>
      <c r="L53" s="382"/>
      <c r="M53" s="382"/>
    </row>
    <row r="54" spans="1:15" s="274" customFormat="1" ht="28.5" customHeight="1">
      <c r="A54" s="382" t="s">
        <v>290</v>
      </c>
      <c r="B54" s="382"/>
      <c r="C54" s="382"/>
      <c r="D54" s="382"/>
      <c r="E54" s="382"/>
      <c r="F54" s="382"/>
      <c r="G54" s="382"/>
      <c r="H54" s="382"/>
      <c r="I54" s="382"/>
      <c r="J54" s="382"/>
      <c r="K54" s="382"/>
      <c r="L54" s="382"/>
      <c r="M54" s="382"/>
    </row>
    <row r="55" spans="1:15" s="274" customFormat="1" ht="12.75" customHeight="1">
      <c r="A55" s="382" t="s">
        <v>291</v>
      </c>
      <c r="B55" s="382"/>
      <c r="C55" s="382"/>
      <c r="D55" s="382"/>
      <c r="E55" s="382"/>
      <c r="F55" s="382"/>
      <c r="G55" s="382"/>
      <c r="H55" s="382"/>
      <c r="I55" s="382"/>
      <c r="J55" s="382"/>
      <c r="K55" s="382"/>
      <c r="L55" s="382"/>
      <c r="M55" s="382"/>
    </row>
    <row r="56" spans="1:15" ht="84.75" customHeight="1">
      <c r="A56" s="382" t="s">
        <v>292</v>
      </c>
      <c r="B56" s="382"/>
      <c r="C56" s="382"/>
      <c r="D56" s="382"/>
      <c r="E56" s="382"/>
      <c r="F56" s="382"/>
      <c r="G56" s="382"/>
      <c r="H56" s="382"/>
      <c r="I56" s="382"/>
      <c r="J56" s="382"/>
      <c r="K56" s="382"/>
      <c r="L56" s="382"/>
      <c r="M56" s="382"/>
    </row>
    <row r="57" spans="1:15" ht="103.5" customHeight="1">
      <c r="A57" s="383" t="s">
        <v>313</v>
      </c>
      <c r="B57" s="377"/>
      <c r="C57" s="377"/>
      <c r="D57" s="377"/>
      <c r="E57" s="377"/>
      <c r="F57" s="377"/>
      <c r="G57" s="377"/>
      <c r="H57" s="377"/>
      <c r="I57" s="377"/>
      <c r="J57" s="377"/>
      <c r="K57" s="377"/>
      <c r="L57" s="377"/>
      <c r="M57" s="377"/>
    </row>
    <row r="58" spans="1:15" ht="34.5" customHeight="1">
      <c r="A58" s="382" t="s">
        <v>293</v>
      </c>
      <c r="B58" s="382"/>
      <c r="C58" s="382"/>
      <c r="D58" s="382"/>
      <c r="E58" s="382"/>
      <c r="F58" s="382"/>
      <c r="G58" s="382"/>
      <c r="H58" s="382"/>
      <c r="I58" s="382"/>
      <c r="J58" s="382"/>
      <c r="K58" s="382"/>
      <c r="L58" s="382"/>
      <c r="M58" s="382"/>
    </row>
  </sheetData>
  <sheetProtection password="A0C4" sheet="1"/>
  <mergeCells count="20">
    <mergeCell ref="M8:M11"/>
    <mergeCell ref="C9:C11"/>
    <mergeCell ref="H10:H11"/>
    <mergeCell ref="D9:I9"/>
    <mergeCell ref="A58:M58"/>
    <mergeCell ref="A52:M52"/>
    <mergeCell ref="A57:M57"/>
    <mergeCell ref="J9:K9"/>
    <mergeCell ref="B8:K8"/>
    <mergeCell ref="B9:B11"/>
    <mergeCell ref="I10:I11"/>
    <mergeCell ref="E10:F10"/>
    <mergeCell ref="D10:D11"/>
    <mergeCell ref="G10:G11"/>
    <mergeCell ref="A53:M53"/>
    <mergeCell ref="A54:M54"/>
    <mergeCell ref="A55:M55"/>
    <mergeCell ref="A56:M56"/>
    <mergeCell ref="K10:K11"/>
    <mergeCell ref="L8:L11"/>
  </mergeCells>
  <pageMargins left="0.70866141732283472" right="0.70866141732283472" top="0.74803149606299213" bottom="0.74803149606299213" header="0.31496062992125984" footer="0.31496062992125984"/>
  <pageSetup paperSize="9" scale="63" fitToHeight="2"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L314"/>
  <sheetViews>
    <sheetView zoomScaleNormal="100" workbookViewId="0">
      <pane xSplit="2" ySplit="9" topLeftCell="C240" activePane="bottomRight" state="frozen"/>
      <selection activeCell="B5" sqref="B5"/>
      <selection pane="topRight" activeCell="B5" sqref="B5"/>
      <selection pane="bottomLeft" activeCell="B5" sqref="B5"/>
      <selection pane="bottomRight" activeCell="C253" sqref="C253:L308"/>
    </sheetView>
  </sheetViews>
  <sheetFormatPr defaultColWidth="11.42578125" defaultRowHeight="12.75"/>
  <cols>
    <col min="1" max="1" width="4.7109375" style="286" bestFit="1" customWidth="1"/>
    <col min="2" max="2" width="17.28515625" style="284" customWidth="1"/>
    <col min="3" max="3" width="23" style="284" customWidth="1"/>
    <col min="4" max="4" width="20.5703125" style="284" customWidth="1"/>
    <col min="5" max="5" width="20.140625" style="285" customWidth="1"/>
    <col min="6" max="7" width="20.7109375" style="286" customWidth="1"/>
    <col min="8" max="8" width="21.7109375" style="286" customWidth="1"/>
    <col min="9" max="9" width="5.85546875" style="287" customWidth="1"/>
    <col min="10" max="10" width="25" style="287" customWidth="1"/>
    <col min="11" max="11" width="3.5703125" style="287" customWidth="1"/>
    <col min="12" max="12" width="24.85546875" style="287" customWidth="1"/>
    <col min="13" max="16384" width="11.42578125" style="287"/>
  </cols>
  <sheetData>
    <row r="1" spans="1:12">
      <c r="A1" s="283"/>
    </row>
    <row r="2" spans="1:12" s="286" customFormat="1" ht="14.25">
      <c r="B2" s="288" t="s">
        <v>307</v>
      </c>
      <c r="C2" s="289"/>
      <c r="D2" s="289"/>
      <c r="F2" s="290"/>
      <c r="G2" s="290"/>
      <c r="I2" s="287"/>
      <c r="J2" s="287"/>
      <c r="K2" s="287"/>
    </row>
    <row r="3" spans="1:12" s="286" customFormat="1">
      <c r="A3" s="289"/>
      <c r="B3" s="291"/>
      <c r="I3" s="287"/>
      <c r="J3" s="287"/>
      <c r="K3" s="287"/>
    </row>
    <row r="4" spans="1:12" s="292" customFormat="1" ht="12.75" customHeight="1">
      <c r="B4" s="293" t="s">
        <v>210</v>
      </c>
      <c r="C4" s="450"/>
      <c r="D4" s="450"/>
      <c r="E4" s="285"/>
      <c r="F4" s="286"/>
      <c r="G4" s="286"/>
      <c r="H4" s="286"/>
      <c r="I4" s="287"/>
      <c r="J4" s="287"/>
      <c r="K4" s="287"/>
    </row>
    <row r="5" spans="1:12" s="292" customFormat="1" ht="12.75" customHeight="1">
      <c r="B5" s="294"/>
      <c r="C5" s="295"/>
      <c r="D5" s="295"/>
      <c r="E5" s="285"/>
      <c r="F5" s="286"/>
      <c r="G5" s="286"/>
      <c r="H5" s="286"/>
      <c r="I5" s="287"/>
      <c r="J5" s="287"/>
      <c r="K5" s="287"/>
    </row>
    <row r="6" spans="1:12" s="292" customFormat="1" ht="12.75" customHeight="1">
      <c r="B6" s="296" t="s">
        <v>105</v>
      </c>
      <c r="C6" s="295"/>
      <c r="D6" s="295"/>
      <c r="E6" s="285"/>
      <c r="F6" s="286"/>
      <c r="G6" s="286"/>
      <c r="H6" s="286"/>
      <c r="I6" s="287"/>
      <c r="J6" s="287"/>
      <c r="K6" s="287"/>
    </row>
    <row r="7" spans="1:12" s="292" customFormat="1" ht="13.5" thickBot="1">
      <c r="B7" s="297"/>
      <c r="C7" s="298"/>
      <c r="D7" s="298"/>
      <c r="E7" s="299"/>
      <c r="F7" s="300"/>
      <c r="G7" s="300"/>
      <c r="I7" s="286"/>
      <c r="J7" s="286"/>
      <c r="K7" s="286"/>
    </row>
    <row r="8" spans="1:12" s="292" customFormat="1" ht="63.75" customHeight="1">
      <c r="A8" s="451" t="s">
        <v>146</v>
      </c>
      <c r="B8" s="447" t="s">
        <v>308</v>
      </c>
      <c r="C8" s="454" t="s">
        <v>309</v>
      </c>
      <c r="D8" s="455"/>
      <c r="E8" s="446" t="s">
        <v>175</v>
      </c>
      <c r="F8" s="447"/>
      <c r="G8" s="447"/>
      <c r="H8" s="448"/>
      <c r="I8" s="287"/>
      <c r="J8" s="301" t="s">
        <v>168</v>
      </c>
      <c r="K8" s="287"/>
      <c r="L8" s="301" t="s">
        <v>126</v>
      </c>
    </row>
    <row r="9" spans="1:12" s="308" customFormat="1" ht="62.25" customHeight="1">
      <c r="A9" s="452"/>
      <c r="B9" s="453"/>
      <c r="C9" s="302"/>
      <c r="D9" s="303" t="s">
        <v>92</v>
      </c>
      <c r="E9" s="304"/>
      <c r="F9" s="305" t="s">
        <v>93</v>
      </c>
      <c r="G9" s="305" t="s">
        <v>94</v>
      </c>
      <c r="H9" s="306" t="s">
        <v>310</v>
      </c>
      <c r="I9" s="287"/>
      <c r="J9" s="307" t="s">
        <v>125</v>
      </c>
      <c r="K9" s="287"/>
      <c r="L9" s="307" t="s">
        <v>125</v>
      </c>
    </row>
    <row r="10" spans="1:12" s="308" customFormat="1" ht="12.75" customHeight="1">
      <c r="A10" s="309" t="s">
        <v>104</v>
      </c>
      <c r="B10" s="449" t="s">
        <v>63</v>
      </c>
      <c r="C10" s="310"/>
      <c r="D10" s="311"/>
      <c r="E10" s="311"/>
      <c r="F10" s="311"/>
      <c r="G10" s="311"/>
      <c r="H10" s="312"/>
      <c r="I10" s="287"/>
      <c r="J10" s="313"/>
      <c r="K10" s="314"/>
      <c r="L10" s="313"/>
    </row>
    <row r="11" spans="1:12" s="308" customFormat="1" ht="12.75" customHeight="1">
      <c r="A11" s="309" t="s">
        <v>103</v>
      </c>
      <c r="B11" s="449"/>
      <c r="C11" s="311"/>
      <c r="D11" s="311"/>
      <c r="E11" s="311"/>
      <c r="F11" s="311"/>
      <c r="G11" s="311"/>
      <c r="H11" s="312"/>
      <c r="I11" s="287"/>
      <c r="J11" s="313"/>
      <c r="K11" s="314"/>
      <c r="L11" s="313"/>
    </row>
    <row r="12" spans="1:12" s="308" customFormat="1" ht="12.75" customHeight="1">
      <c r="A12" s="309" t="s">
        <v>102</v>
      </c>
      <c r="B12" s="449"/>
      <c r="C12" s="311"/>
      <c r="D12" s="311"/>
      <c r="E12" s="311"/>
      <c r="F12" s="311"/>
      <c r="G12" s="311"/>
      <c r="H12" s="312"/>
      <c r="I12" s="287"/>
      <c r="J12" s="313"/>
      <c r="K12" s="314"/>
      <c r="L12" s="313"/>
    </row>
    <row r="13" spans="1:12" s="308" customFormat="1" ht="12.75" customHeight="1">
      <c r="A13" s="309" t="s">
        <v>101</v>
      </c>
      <c r="B13" s="449"/>
      <c r="C13" s="311"/>
      <c r="D13" s="311"/>
      <c r="E13" s="311"/>
      <c r="F13" s="311"/>
      <c r="G13" s="311"/>
      <c r="H13" s="312"/>
      <c r="I13" s="287"/>
      <c r="J13" s="313"/>
      <c r="K13" s="314"/>
      <c r="L13" s="313"/>
    </row>
    <row r="14" spans="1:12" s="308" customFormat="1" ht="12.75" customHeight="1">
      <c r="A14" s="309" t="s">
        <v>100</v>
      </c>
      <c r="B14" s="449"/>
      <c r="C14" s="311"/>
      <c r="D14" s="311"/>
      <c r="E14" s="311"/>
      <c r="F14" s="311"/>
      <c r="G14" s="311"/>
      <c r="H14" s="312"/>
      <c r="I14" s="287"/>
      <c r="J14" s="313"/>
      <c r="K14" s="314"/>
      <c r="L14" s="313"/>
    </row>
    <row r="15" spans="1:12" s="308" customFormat="1" ht="12.75" customHeight="1">
      <c r="A15" s="309" t="s">
        <v>99</v>
      </c>
      <c r="B15" s="449"/>
      <c r="C15" s="311"/>
      <c r="D15" s="311"/>
      <c r="E15" s="311"/>
      <c r="F15" s="311"/>
      <c r="G15" s="311"/>
      <c r="H15" s="312"/>
      <c r="I15" s="287"/>
      <c r="J15" s="313"/>
      <c r="K15" s="314"/>
      <c r="L15" s="313"/>
    </row>
    <row r="16" spans="1:12" s="308" customFormat="1" ht="12.75" customHeight="1">
      <c r="A16" s="309" t="s">
        <v>98</v>
      </c>
      <c r="B16" s="449"/>
      <c r="C16" s="311"/>
      <c r="D16" s="311"/>
      <c r="E16" s="311"/>
      <c r="F16" s="311"/>
      <c r="G16" s="311"/>
      <c r="H16" s="312"/>
      <c r="I16" s="287"/>
      <c r="J16" s="313"/>
      <c r="K16" s="314"/>
      <c r="L16" s="313"/>
    </row>
    <row r="17" spans="1:12" s="318" customFormat="1" ht="12.75" customHeight="1">
      <c r="A17" s="315"/>
      <c r="B17" s="449"/>
      <c r="C17" s="316">
        <f t="shared" ref="C17:H17" si="0">SUM(C10:C16)</f>
        <v>0</v>
      </c>
      <c r="D17" s="316">
        <f t="shared" si="0"/>
        <v>0</v>
      </c>
      <c r="E17" s="316">
        <f t="shared" si="0"/>
        <v>0</v>
      </c>
      <c r="F17" s="316">
        <f t="shared" si="0"/>
        <v>0</v>
      </c>
      <c r="G17" s="316">
        <f t="shared" si="0"/>
        <v>0</v>
      </c>
      <c r="H17" s="317">
        <f t="shared" si="0"/>
        <v>0</v>
      </c>
      <c r="J17" s="319">
        <f>SUM(J10:J16)</f>
        <v>0</v>
      </c>
      <c r="K17" s="320"/>
      <c r="L17" s="319">
        <f>SUM(L10:L16)</f>
        <v>0</v>
      </c>
    </row>
    <row r="18" spans="1:12" s="308" customFormat="1" ht="12.75" customHeight="1">
      <c r="A18" s="309" t="s">
        <v>104</v>
      </c>
      <c r="B18" s="449" t="s">
        <v>64</v>
      </c>
      <c r="C18" s="311"/>
      <c r="D18" s="311"/>
      <c r="E18" s="311"/>
      <c r="F18" s="311"/>
      <c r="G18" s="311"/>
      <c r="H18" s="312"/>
      <c r="I18" s="287"/>
      <c r="J18" s="313"/>
      <c r="K18" s="314"/>
      <c r="L18" s="313"/>
    </row>
    <row r="19" spans="1:12" s="308" customFormat="1" ht="12.75" customHeight="1">
      <c r="A19" s="309" t="s">
        <v>103</v>
      </c>
      <c r="B19" s="449"/>
      <c r="C19" s="311"/>
      <c r="D19" s="311"/>
      <c r="E19" s="311"/>
      <c r="F19" s="311"/>
      <c r="G19" s="311"/>
      <c r="H19" s="312"/>
      <c r="I19" s="287"/>
      <c r="J19" s="313"/>
      <c r="K19" s="314"/>
      <c r="L19" s="313"/>
    </row>
    <row r="20" spans="1:12" s="308" customFormat="1" ht="12.75" customHeight="1">
      <c r="A20" s="309" t="s">
        <v>102</v>
      </c>
      <c r="B20" s="449"/>
      <c r="C20" s="311"/>
      <c r="D20" s="311"/>
      <c r="E20" s="311"/>
      <c r="F20" s="311"/>
      <c r="G20" s="311"/>
      <c r="H20" s="312"/>
      <c r="I20" s="287"/>
      <c r="J20" s="313"/>
      <c r="K20" s="314"/>
      <c r="L20" s="313"/>
    </row>
    <row r="21" spans="1:12" s="308" customFormat="1" ht="12.75" customHeight="1">
      <c r="A21" s="309" t="s">
        <v>101</v>
      </c>
      <c r="B21" s="449"/>
      <c r="C21" s="311"/>
      <c r="D21" s="311"/>
      <c r="E21" s="311"/>
      <c r="F21" s="311"/>
      <c r="G21" s="311"/>
      <c r="H21" s="312"/>
      <c r="I21" s="287"/>
      <c r="J21" s="313"/>
      <c r="K21" s="314"/>
      <c r="L21" s="313"/>
    </row>
    <row r="22" spans="1:12" s="308" customFormat="1" ht="12.75" customHeight="1">
      <c r="A22" s="309" t="s">
        <v>100</v>
      </c>
      <c r="B22" s="449"/>
      <c r="C22" s="311"/>
      <c r="D22" s="311"/>
      <c r="E22" s="311"/>
      <c r="F22" s="311"/>
      <c r="G22" s="311"/>
      <c r="H22" s="312"/>
      <c r="I22" s="287"/>
      <c r="J22" s="313"/>
      <c r="K22" s="314"/>
      <c r="L22" s="313"/>
    </row>
    <row r="23" spans="1:12" s="308" customFormat="1" ht="12.75" customHeight="1">
      <c r="A23" s="309" t="s">
        <v>99</v>
      </c>
      <c r="B23" s="449"/>
      <c r="C23" s="311"/>
      <c r="D23" s="311"/>
      <c r="E23" s="311"/>
      <c r="F23" s="311"/>
      <c r="G23" s="311"/>
      <c r="H23" s="312"/>
      <c r="I23" s="287"/>
      <c r="J23" s="313"/>
      <c r="K23" s="314"/>
      <c r="L23" s="313"/>
    </row>
    <row r="24" spans="1:12" s="308" customFormat="1" ht="12.75" customHeight="1">
      <c r="A24" s="309" t="s">
        <v>98</v>
      </c>
      <c r="B24" s="449"/>
      <c r="C24" s="311"/>
      <c r="D24" s="311"/>
      <c r="E24" s="311"/>
      <c r="F24" s="311"/>
      <c r="G24" s="311"/>
      <c r="H24" s="312"/>
      <c r="I24" s="287"/>
      <c r="J24" s="313"/>
      <c r="K24" s="314"/>
      <c r="L24" s="313"/>
    </row>
    <row r="25" spans="1:12" s="308" customFormat="1" ht="12.75" customHeight="1">
      <c r="A25" s="315"/>
      <c r="B25" s="449"/>
      <c r="C25" s="316">
        <f t="shared" ref="C25:H25" si="1">SUM(C18:C24)</f>
        <v>0</v>
      </c>
      <c r="D25" s="316">
        <f t="shared" si="1"/>
        <v>0</v>
      </c>
      <c r="E25" s="316">
        <f t="shared" si="1"/>
        <v>0</v>
      </c>
      <c r="F25" s="316">
        <f t="shared" si="1"/>
        <v>0</v>
      </c>
      <c r="G25" s="316">
        <f t="shared" si="1"/>
        <v>0</v>
      </c>
      <c r="H25" s="317">
        <f t="shared" si="1"/>
        <v>0</v>
      </c>
      <c r="I25" s="287"/>
      <c r="J25" s="319">
        <f>SUM(J18:J24)</f>
        <v>0</v>
      </c>
      <c r="K25" s="314"/>
      <c r="L25" s="319">
        <f>SUM(L18:L24)</f>
        <v>0</v>
      </c>
    </row>
    <row r="26" spans="1:12" s="308" customFormat="1" ht="12.75" customHeight="1">
      <c r="A26" s="309" t="s">
        <v>104</v>
      </c>
      <c r="B26" s="449" t="s">
        <v>65</v>
      </c>
      <c r="C26" s="311">
        <v>0</v>
      </c>
      <c r="D26" s="311">
        <v>0</v>
      </c>
      <c r="E26" s="311">
        <v>0</v>
      </c>
      <c r="F26" s="311">
        <v>0</v>
      </c>
      <c r="G26" s="311">
        <v>0</v>
      </c>
      <c r="H26" s="312">
        <v>0</v>
      </c>
      <c r="I26" s="287"/>
      <c r="J26" s="313">
        <v>0</v>
      </c>
      <c r="K26" s="314"/>
      <c r="L26" s="313">
        <v>0</v>
      </c>
    </row>
    <row r="27" spans="1:12" s="308" customFormat="1" ht="12.75" customHeight="1">
      <c r="A27" s="309" t="s">
        <v>103</v>
      </c>
      <c r="B27" s="449"/>
      <c r="C27" s="311">
        <v>6.7462390019429392</v>
      </c>
      <c r="D27" s="311">
        <v>0</v>
      </c>
      <c r="E27" s="311">
        <v>6.7462390019429392</v>
      </c>
      <c r="F27" s="311">
        <v>4.4253</v>
      </c>
      <c r="G27" s="311">
        <v>0</v>
      </c>
      <c r="H27" s="312">
        <v>2.3209390019429392</v>
      </c>
      <c r="I27" s="287"/>
      <c r="J27" s="313">
        <v>0</v>
      </c>
      <c r="K27" s="314"/>
      <c r="L27" s="313">
        <v>0</v>
      </c>
    </row>
    <row r="28" spans="1:12" s="308" customFormat="1" ht="12.75" customHeight="1">
      <c r="A28" s="309" t="s">
        <v>102</v>
      </c>
      <c r="B28" s="449"/>
      <c r="C28" s="311">
        <v>2.0298600000000002</v>
      </c>
      <c r="D28" s="311">
        <v>0</v>
      </c>
      <c r="E28" s="311">
        <v>2.0298600000000002</v>
      </c>
      <c r="F28" s="311">
        <v>2.0298600000000002</v>
      </c>
      <c r="G28" s="311">
        <v>0</v>
      </c>
      <c r="H28" s="312">
        <v>0</v>
      </c>
      <c r="I28" s="287"/>
      <c r="J28" s="313">
        <v>0</v>
      </c>
      <c r="K28" s="314"/>
      <c r="L28" s="313">
        <v>0</v>
      </c>
    </row>
    <row r="29" spans="1:12" s="308" customFormat="1" ht="12.75" customHeight="1">
      <c r="A29" s="309" t="s">
        <v>101</v>
      </c>
      <c r="B29" s="449"/>
      <c r="C29" s="311">
        <v>4.9946387585591578</v>
      </c>
      <c r="D29" s="311">
        <v>0</v>
      </c>
      <c r="E29" s="311">
        <v>4.9946387585591578</v>
      </c>
      <c r="F29" s="311">
        <v>0</v>
      </c>
      <c r="G29" s="311">
        <v>0</v>
      </c>
      <c r="H29" s="312">
        <v>4.9946387585591578</v>
      </c>
      <c r="I29" s="287"/>
      <c r="J29" s="313">
        <v>0</v>
      </c>
      <c r="K29" s="314"/>
      <c r="L29" s="313">
        <v>0</v>
      </c>
    </row>
    <row r="30" spans="1:12" s="308" customFormat="1" ht="12.75" customHeight="1">
      <c r="A30" s="309" t="s">
        <v>100</v>
      </c>
      <c r="B30" s="449"/>
      <c r="C30" s="311">
        <v>40.148959204532481</v>
      </c>
      <c r="D30" s="311">
        <v>0</v>
      </c>
      <c r="E30" s="311">
        <v>40.148959204532481</v>
      </c>
      <c r="F30" s="311">
        <v>23.474346264032331</v>
      </c>
      <c r="G30" s="311">
        <v>0</v>
      </c>
      <c r="H30" s="312">
        <v>16.674612940500154</v>
      </c>
      <c r="I30" s="287"/>
      <c r="J30" s="313">
        <v>0</v>
      </c>
      <c r="K30" s="314"/>
      <c r="L30" s="313">
        <v>0</v>
      </c>
    </row>
    <row r="31" spans="1:12" s="308" customFormat="1" ht="12.75" customHeight="1">
      <c r="A31" s="309" t="s">
        <v>99</v>
      </c>
      <c r="B31" s="449"/>
      <c r="C31" s="311">
        <v>25.578022777073102</v>
      </c>
      <c r="D31" s="311">
        <v>0</v>
      </c>
      <c r="E31" s="311">
        <v>25.578022777073102</v>
      </c>
      <c r="F31" s="311">
        <v>5.8988699999999996</v>
      </c>
      <c r="G31" s="311">
        <v>0</v>
      </c>
      <c r="H31" s="312">
        <v>19.679152777073099</v>
      </c>
      <c r="I31" s="287"/>
      <c r="J31" s="313">
        <v>0</v>
      </c>
      <c r="K31" s="314"/>
      <c r="L31" s="313">
        <v>0</v>
      </c>
    </row>
    <row r="32" spans="1:12" s="308" customFormat="1" ht="12.75" customHeight="1">
      <c r="A32" s="309" t="s">
        <v>98</v>
      </c>
      <c r="B32" s="449"/>
      <c r="C32" s="311">
        <v>0</v>
      </c>
      <c r="D32" s="311">
        <v>0</v>
      </c>
      <c r="E32" s="311">
        <v>0</v>
      </c>
      <c r="F32" s="311">
        <v>0</v>
      </c>
      <c r="G32" s="311">
        <v>0</v>
      </c>
      <c r="H32" s="312">
        <v>0</v>
      </c>
      <c r="I32" s="287"/>
      <c r="J32" s="313">
        <v>0</v>
      </c>
      <c r="K32" s="314"/>
      <c r="L32" s="313">
        <v>0</v>
      </c>
    </row>
    <row r="33" spans="1:12" s="308" customFormat="1" ht="12.75" customHeight="1">
      <c r="A33" s="315"/>
      <c r="B33" s="449"/>
      <c r="C33" s="316">
        <f t="shared" ref="C33:H33" si="2">SUM(C26:C32)</f>
        <v>79.497719742107677</v>
      </c>
      <c r="D33" s="316">
        <f t="shared" si="2"/>
        <v>0</v>
      </c>
      <c r="E33" s="316">
        <f t="shared" si="2"/>
        <v>79.497719742107677</v>
      </c>
      <c r="F33" s="316">
        <f t="shared" si="2"/>
        <v>35.828376264032329</v>
      </c>
      <c r="G33" s="316">
        <f t="shared" si="2"/>
        <v>0</v>
      </c>
      <c r="H33" s="317">
        <f t="shared" si="2"/>
        <v>43.669343478075348</v>
      </c>
      <c r="I33" s="287"/>
      <c r="J33" s="319">
        <f>SUM(J26:J32)</f>
        <v>0</v>
      </c>
      <c r="K33" s="314"/>
      <c r="L33" s="319">
        <f>SUM(L26:L32)</f>
        <v>0</v>
      </c>
    </row>
    <row r="34" spans="1:12" s="308" customFormat="1" ht="12.75" customHeight="1">
      <c r="A34" s="309" t="s">
        <v>104</v>
      </c>
      <c r="B34" s="449" t="s">
        <v>66</v>
      </c>
      <c r="C34" s="311">
        <v>8.67</v>
      </c>
      <c r="D34" s="311">
        <v>0</v>
      </c>
      <c r="E34" s="311">
        <v>8.67</v>
      </c>
      <c r="F34" s="311">
        <v>8.67</v>
      </c>
      <c r="G34" s="311">
        <v>0</v>
      </c>
      <c r="H34" s="312">
        <v>0</v>
      </c>
      <c r="I34" s="287"/>
      <c r="J34" s="313">
        <v>0</v>
      </c>
      <c r="K34" s="314"/>
      <c r="L34" s="313">
        <v>0</v>
      </c>
    </row>
    <row r="35" spans="1:12" s="308" customFormat="1" ht="12.75" customHeight="1">
      <c r="A35" s="309" t="s">
        <v>103</v>
      </c>
      <c r="B35" s="449"/>
      <c r="C35" s="311">
        <v>20.723130000000001</v>
      </c>
      <c r="D35" s="311">
        <v>0</v>
      </c>
      <c r="E35" s="311">
        <v>20.723130000000001</v>
      </c>
      <c r="F35" s="311">
        <v>11.161</v>
      </c>
      <c r="G35" s="311">
        <v>0</v>
      </c>
      <c r="H35" s="312">
        <v>3.5671300000000001</v>
      </c>
      <c r="I35" s="287"/>
      <c r="J35" s="313">
        <v>0</v>
      </c>
      <c r="K35" s="314"/>
      <c r="L35" s="313">
        <v>0</v>
      </c>
    </row>
    <row r="36" spans="1:12" s="308" customFormat="1" ht="12.75" customHeight="1">
      <c r="A36" s="309" t="s">
        <v>102</v>
      </c>
      <c r="B36" s="449"/>
      <c r="C36" s="311">
        <v>57.679580000000001</v>
      </c>
      <c r="D36" s="311">
        <v>0</v>
      </c>
      <c r="E36" s="311">
        <v>57.679580000000001</v>
      </c>
      <c r="F36" s="311">
        <v>57.679580000000001</v>
      </c>
      <c r="G36" s="311">
        <v>0</v>
      </c>
      <c r="H36" s="312">
        <v>0</v>
      </c>
      <c r="I36" s="287"/>
      <c r="J36" s="313">
        <v>0</v>
      </c>
      <c r="K36" s="314"/>
      <c r="L36" s="313">
        <v>0</v>
      </c>
    </row>
    <row r="37" spans="1:12" s="308" customFormat="1" ht="12.75" customHeight="1">
      <c r="A37" s="309" t="s">
        <v>101</v>
      </c>
      <c r="B37" s="449"/>
      <c r="C37" s="311">
        <v>10.94764</v>
      </c>
      <c r="D37" s="311">
        <v>0</v>
      </c>
      <c r="E37" s="311">
        <v>10.94764</v>
      </c>
      <c r="F37" s="311">
        <v>7.9619200000000001</v>
      </c>
      <c r="G37" s="311">
        <v>0</v>
      </c>
      <c r="H37" s="312">
        <v>2.9857200000000002</v>
      </c>
      <c r="I37" s="287"/>
      <c r="J37" s="313">
        <v>0</v>
      </c>
      <c r="K37" s="314"/>
      <c r="L37" s="313">
        <v>0</v>
      </c>
    </row>
    <row r="38" spans="1:12" s="308" customFormat="1" ht="12.75" customHeight="1">
      <c r="A38" s="309" t="s">
        <v>100</v>
      </c>
      <c r="B38" s="449"/>
      <c r="C38" s="311">
        <v>30.381</v>
      </c>
      <c r="D38" s="311">
        <v>0</v>
      </c>
      <c r="E38" s="311">
        <v>30.381</v>
      </c>
      <c r="F38" s="311">
        <v>30.381</v>
      </c>
      <c r="G38" s="311">
        <v>0</v>
      </c>
      <c r="H38" s="312">
        <v>0</v>
      </c>
      <c r="I38" s="287"/>
      <c r="J38" s="313">
        <v>0</v>
      </c>
      <c r="K38" s="314"/>
      <c r="L38" s="313">
        <v>0</v>
      </c>
    </row>
    <row r="39" spans="1:12" s="308" customFormat="1" ht="12.75" customHeight="1">
      <c r="A39" s="309" t="s">
        <v>99</v>
      </c>
      <c r="B39" s="449"/>
      <c r="C39" s="311">
        <v>9.2934999999999999</v>
      </c>
      <c r="D39" s="311">
        <v>0</v>
      </c>
      <c r="E39" s="311">
        <v>9.2934999999999999</v>
      </c>
      <c r="F39" s="311">
        <v>9.2934999999999999</v>
      </c>
      <c r="G39" s="311">
        <v>0</v>
      </c>
      <c r="H39" s="312">
        <v>0</v>
      </c>
      <c r="I39" s="287"/>
      <c r="J39" s="313">
        <v>0</v>
      </c>
      <c r="K39" s="314"/>
      <c r="L39" s="313">
        <v>0</v>
      </c>
    </row>
    <row r="40" spans="1:12" s="308" customFormat="1" ht="12.75" customHeight="1">
      <c r="A40" s="309" t="s">
        <v>98</v>
      </c>
      <c r="B40" s="449"/>
      <c r="C40" s="311">
        <v>0</v>
      </c>
      <c r="D40" s="311">
        <v>0</v>
      </c>
      <c r="E40" s="311">
        <v>0</v>
      </c>
      <c r="F40" s="311">
        <v>0</v>
      </c>
      <c r="G40" s="311">
        <v>0</v>
      </c>
      <c r="H40" s="312">
        <v>0</v>
      </c>
      <c r="I40" s="287"/>
      <c r="J40" s="313">
        <v>0</v>
      </c>
      <c r="K40" s="314"/>
      <c r="L40" s="313">
        <v>0</v>
      </c>
    </row>
    <row r="41" spans="1:12" s="308" customFormat="1" ht="12.75" customHeight="1">
      <c r="A41" s="315"/>
      <c r="B41" s="449"/>
      <c r="C41" s="316">
        <f t="shared" ref="C41:H41" si="3">SUM(C34:C40)</f>
        <v>137.69485</v>
      </c>
      <c r="D41" s="316">
        <f t="shared" si="3"/>
        <v>0</v>
      </c>
      <c r="E41" s="316">
        <f t="shared" si="3"/>
        <v>137.69485</v>
      </c>
      <c r="F41" s="316">
        <f t="shared" si="3"/>
        <v>125.14700000000001</v>
      </c>
      <c r="G41" s="316">
        <f t="shared" si="3"/>
        <v>0</v>
      </c>
      <c r="H41" s="317">
        <f t="shared" si="3"/>
        <v>6.5528500000000003</v>
      </c>
      <c r="I41" s="287"/>
      <c r="J41" s="319">
        <f>SUM(J34:J40)</f>
        <v>0</v>
      </c>
      <c r="K41" s="314"/>
      <c r="L41" s="319">
        <f>SUM(L34:L40)</f>
        <v>0</v>
      </c>
    </row>
    <row r="42" spans="1:12" s="308" customFormat="1" ht="12.75" customHeight="1">
      <c r="A42" s="309" t="s">
        <v>104</v>
      </c>
      <c r="B42" s="449" t="s">
        <v>67</v>
      </c>
      <c r="C42" s="311"/>
      <c r="D42" s="311"/>
      <c r="E42" s="311"/>
      <c r="F42" s="311"/>
      <c r="G42" s="311"/>
      <c r="H42" s="312"/>
      <c r="I42" s="287"/>
      <c r="J42" s="313"/>
      <c r="K42" s="314"/>
      <c r="L42" s="313"/>
    </row>
    <row r="43" spans="1:12" s="308" customFormat="1" ht="12.75" customHeight="1">
      <c r="A43" s="309" t="s">
        <v>103</v>
      </c>
      <c r="B43" s="449"/>
      <c r="C43" s="311"/>
      <c r="D43" s="311"/>
      <c r="E43" s="311"/>
      <c r="F43" s="311"/>
      <c r="G43" s="311"/>
      <c r="H43" s="312"/>
      <c r="I43" s="287"/>
      <c r="J43" s="313"/>
      <c r="K43" s="314"/>
      <c r="L43" s="313"/>
    </row>
    <row r="44" spans="1:12" s="308" customFormat="1" ht="12.75" customHeight="1">
      <c r="A44" s="309" t="s">
        <v>102</v>
      </c>
      <c r="B44" s="449"/>
      <c r="C44" s="311"/>
      <c r="D44" s="311"/>
      <c r="E44" s="311"/>
      <c r="F44" s="311"/>
      <c r="G44" s="311"/>
      <c r="H44" s="312"/>
      <c r="I44" s="287"/>
      <c r="J44" s="313"/>
      <c r="K44" s="314"/>
      <c r="L44" s="313"/>
    </row>
    <row r="45" spans="1:12" s="308" customFormat="1" ht="12.75" customHeight="1">
      <c r="A45" s="309" t="s">
        <v>101</v>
      </c>
      <c r="B45" s="449"/>
      <c r="C45" s="311"/>
      <c r="D45" s="311"/>
      <c r="E45" s="311"/>
      <c r="F45" s="311"/>
      <c r="G45" s="311"/>
      <c r="H45" s="312"/>
      <c r="I45" s="287"/>
      <c r="J45" s="313"/>
      <c r="K45" s="314"/>
      <c r="L45" s="313"/>
    </row>
    <row r="46" spans="1:12" s="308" customFormat="1" ht="12.75" customHeight="1">
      <c r="A46" s="309" t="s">
        <v>100</v>
      </c>
      <c r="B46" s="449"/>
      <c r="C46" s="311"/>
      <c r="D46" s="311"/>
      <c r="E46" s="311"/>
      <c r="F46" s="311"/>
      <c r="G46" s="311"/>
      <c r="H46" s="312"/>
      <c r="I46" s="287"/>
      <c r="J46" s="313"/>
      <c r="K46" s="314"/>
      <c r="L46" s="313"/>
    </row>
    <row r="47" spans="1:12" s="308" customFormat="1" ht="12.75" customHeight="1">
      <c r="A47" s="309" t="s">
        <v>99</v>
      </c>
      <c r="B47" s="449"/>
      <c r="C47" s="311"/>
      <c r="D47" s="311"/>
      <c r="E47" s="311"/>
      <c r="F47" s="311"/>
      <c r="G47" s="311"/>
      <c r="H47" s="312"/>
      <c r="I47" s="287"/>
      <c r="J47" s="313"/>
      <c r="K47" s="314"/>
      <c r="L47" s="313"/>
    </row>
    <row r="48" spans="1:12" s="308" customFormat="1" ht="12.75" customHeight="1">
      <c r="A48" s="309" t="s">
        <v>98</v>
      </c>
      <c r="B48" s="449"/>
      <c r="C48" s="311"/>
      <c r="D48" s="311"/>
      <c r="E48" s="311"/>
      <c r="F48" s="311"/>
      <c r="G48" s="311"/>
      <c r="H48" s="312"/>
      <c r="I48" s="287"/>
      <c r="J48" s="313"/>
      <c r="K48" s="314"/>
      <c r="L48" s="313"/>
    </row>
    <row r="49" spans="1:12" s="308" customFormat="1" ht="12.75" customHeight="1">
      <c r="A49" s="315"/>
      <c r="B49" s="449"/>
      <c r="C49" s="316">
        <f t="shared" ref="C49:H49" si="4">SUM(C42:C48)</f>
        <v>0</v>
      </c>
      <c r="D49" s="316">
        <f t="shared" si="4"/>
        <v>0</v>
      </c>
      <c r="E49" s="316">
        <f t="shared" si="4"/>
        <v>0</v>
      </c>
      <c r="F49" s="316">
        <f t="shared" si="4"/>
        <v>0</v>
      </c>
      <c r="G49" s="316">
        <f t="shared" si="4"/>
        <v>0</v>
      </c>
      <c r="H49" s="317">
        <f t="shared" si="4"/>
        <v>0</v>
      </c>
      <c r="I49" s="287"/>
      <c r="J49" s="319">
        <f>SUM(J42:J48)</f>
        <v>0</v>
      </c>
      <c r="K49" s="314"/>
      <c r="L49" s="319">
        <f>SUM(L42:L48)</f>
        <v>0</v>
      </c>
    </row>
    <row r="50" spans="1:12" s="308" customFormat="1" ht="12.75" customHeight="1">
      <c r="A50" s="309" t="s">
        <v>104</v>
      </c>
      <c r="B50" s="449" t="s">
        <v>68</v>
      </c>
      <c r="C50" s="311"/>
      <c r="D50" s="311"/>
      <c r="E50" s="311"/>
      <c r="F50" s="311"/>
      <c r="G50" s="311"/>
      <c r="H50" s="312"/>
      <c r="I50" s="287"/>
      <c r="J50" s="313"/>
      <c r="K50" s="314"/>
      <c r="L50" s="313"/>
    </row>
    <row r="51" spans="1:12" s="308" customFormat="1" ht="12.75" customHeight="1">
      <c r="A51" s="309" t="s">
        <v>103</v>
      </c>
      <c r="B51" s="449"/>
      <c r="C51" s="311"/>
      <c r="D51" s="311"/>
      <c r="E51" s="311"/>
      <c r="F51" s="311"/>
      <c r="G51" s="311"/>
      <c r="H51" s="312"/>
      <c r="I51" s="287"/>
      <c r="J51" s="313"/>
      <c r="K51" s="314"/>
      <c r="L51" s="313"/>
    </row>
    <row r="52" spans="1:12" s="308" customFormat="1" ht="12.75" customHeight="1">
      <c r="A52" s="309" t="s">
        <v>102</v>
      </c>
      <c r="B52" s="449"/>
      <c r="C52" s="311"/>
      <c r="D52" s="311"/>
      <c r="E52" s="311"/>
      <c r="F52" s="311"/>
      <c r="G52" s="311"/>
      <c r="H52" s="312"/>
      <c r="I52" s="287"/>
      <c r="J52" s="313"/>
      <c r="K52" s="314"/>
      <c r="L52" s="313"/>
    </row>
    <row r="53" spans="1:12" s="308" customFormat="1" ht="12.75" customHeight="1">
      <c r="A53" s="309" t="s">
        <v>101</v>
      </c>
      <c r="B53" s="449"/>
      <c r="C53" s="311"/>
      <c r="D53" s="311"/>
      <c r="E53" s="311"/>
      <c r="F53" s="311"/>
      <c r="G53" s="311"/>
      <c r="H53" s="312"/>
      <c r="I53" s="287"/>
      <c r="J53" s="313"/>
      <c r="K53" s="314"/>
      <c r="L53" s="313"/>
    </row>
    <row r="54" spans="1:12" s="308" customFormat="1" ht="12.75" customHeight="1">
      <c r="A54" s="309" t="s">
        <v>100</v>
      </c>
      <c r="B54" s="449"/>
      <c r="C54" s="311"/>
      <c r="D54" s="311"/>
      <c r="E54" s="311"/>
      <c r="F54" s="311"/>
      <c r="G54" s="311"/>
      <c r="H54" s="312"/>
      <c r="I54" s="287"/>
      <c r="J54" s="313"/>
      <c r="K54" s="314"/>
      <c r="L54" s="313"/>
    </row>
    <row r="55" spans="1:12" s="308" customFormat="1" ht="12.75" customHeight="1">
      <c r="A55" s="309" t="s">
        <v>99</v>
      </c>
      <c r="B55" s="449"/>
      <c r="C55" s="311"/>
      <c r="D55" s="311"/>
      <c r="E55" s="311"/>
      <c r="F55" s="311"/>
      <c r="G55" s="311"/>
      <c r="H55" s="312"/>
      <c r="I55" s="287"/>
      <c r="J55" s="313"/>
      <c r="K55" s="314"/>
      <c r="L55" s="313"/>
    </row>
    <row r="56" spans="1:12" s="308" customFormat="1" ht="12.75" customHeight="1">
      <c r="A56" s="309" t="s">
        <v>98</v>
      </c>
      <c r="B56" s="449"/>
      <c r="C56" s="311"/>
      <c r="D56" s="311"/>
      <c r="E56" s="311"/>
      <c r="F56" s="311"/>
      <c r="G56" s="311"/>
      <c r="H56" s="312"/>
      <c r="I56" s="287"/>
      <c r="J56" s="313"/>
      <c r="K56" s="314"/>
      <c r="L56" s="313"/>
    </row>
    <row r="57" spans="1:12" s="308" customFormat="1" ht="12.75" customHeight="1">
      <c r="A57" s="315"/>
      <c r="B57" s="449"/>
      <c r="C57" s="316">
        <f t="shared" ref="C57:H57" si="5">SUM(C50:C56)</f>
        <v>0</v>
      </c>
      <c r="D57" s="316">
        <f t="shared" si="5"/>
        <v>0</v>
      </c>
      <c r="E57" s="316">
        <f t="shared" si="5"/>
        <v>0</v>
      </c>
      <c r="F57" s="316">
        <f t="shared" si="5"/>
        <v>0</v>
      </c>
      <c r="G57" s="316">
        <f t="shared" si="5"/>
        <v>0</v>
      </c>
      <c r="H57" s="317">
        <f t="shared" si="5"/>
        <v>0</v>
      </c>
      <c r="I57" s="287"/>
      <c r="J57" s="319">
        <f>SUM(J50:J56)</f>
        <v>0</v>
      </c>
      <c r="K57" s="314"/>
      <c r="L57" s="319">
        <f>SUM(L50:L56)</f>
        <v>0</v>
      </c>
    </row>
    <row r="58" spans="1:12" s="308" customFormat="1" ht="12.75" customHeight="1">
      <c r="A58" s="309" t="s">
        <v>104</v>
      </c>
      <c r="B58" s="449" t="s">
        <v>69</v>
      </c>
      <c r="C58" s="311"/>
      <c r="D58" s="311"/>
      <c r="E58" s="311"/>
      <c r="F58" s="311"/>
      <c r="G58" s="311"/>
      <c r="H58" s="312"/>
      <c r="I58" s="287"/>
      <c r="J58" s="313"/>
      <c r="K58" s="314"/>
      <c r="L58" s="313"/>
    </row>
    <row r="59" spans="1:12" s="308" customFormat="1" ht="12.75" customHeight="1">
      <c r="A59" s="309" t="s">
        <v>103</v>
      </c>
      <c r="B59" s="449"/>
      <c r="C59" s="311"/>
      <c r="D59" s="311"/>
      <c r="E59" s="311"/>
      <c r="F59" s="311"/>
      <c r="G59" s="311"/>
      <c r="H59" s="312"/>
      <c r="I59" s="287"/>
      <c r="J59" s="313"/>
      <c r="K59" s="314"/>
      <c r="L59" s="313"/>
    </row>
    <row r="60" spans="1:12" s="308" customFormat="1" ht="12.75" customHeight="1">
      <c r="A60" s="309" t="s">
        <v>102</v>
      </c>
      <c r="B60" s="449"/>
      <c r="C60" s="311"/>
      <c r="D60" s="311"/>
      <c r="E60" s="311"/>
      <c r="F60" s="311"/>
      <c r="G60" s="311"/>
      <c r="H60" s="312"/>
      <c r="I60" s="287"/>
      <c r="J60" s="313"/>
      <c r="K60" s="314"/>
      <c r="L60" s="313"/>
    </row>
    <row r="61" spans="1:12" s="308" customFormat="1" ht="12.75" customHeight="1">
      <c r="A61" s="309" t="s">
        <v>101</v>
      </c>
      <c r="B61" s="449"/>
      <c r="C61" s="311"/>
      <c r="D61" s="311"/>
      <c r="E61" s="311"/>
      <c r="F61" s="311"/>
      <c r="G61" s="311"/>
      <c r="H61" s="312"/>
      <c r="I61" s="287"/>
      <c r="J61" s="313"/>
      <c r="K61" s="314"/>
      <c r="L61" s="313"/>
    </row>
    <row r="62" spans="1:12" s="308" customFormat="1" ht="12.75" customHeight="1">
      <c r="A62" s="309" t="s">
        <v>100</v>
      </c>
      <c r="B62" s="449"/>
      <c r="C62" s="311"/>
      <c r="D62" s="311"/>
      <c r="E62" s="311"/>
      <c r="F62" s="311"/>
      <c r="G62" s="311"/>
      <c r="H62" s="312"/>
      <c r="I62" s="287"/>
      <c r="J62" s="313"/>
      <c r="K62" s="314"/>
      <c r="L62" s="313"/>
    </row>
    <row r="63" spans="1:12" s="308" customFormat="1" ht="12.75" customHeight="1">
      <c r="A63" s="309" t="s">
        <v>99</v>
      </c>
      <c r="B63" s="449"/>
      <c r="C63" s="311"/>
      <c r="D63" s="311"/>
      <c r="E63" s="311"/>
      <c r="F63" s="311"/>
      <c r="G63" s="311"/>
      <c r="H63" s="312"/>
      <c r="I63" s="287"/>
      <c r="J63" s="313"/>
      <c r="K63" s="314"/>
      <c r="L63" s="313"/>
    </row>
    <row r="64" spans="1:12" s="308" customFormat="1" ht="12.75" customHeight="1">
      <c r="A64" s="309" t="s">
        <v>98</v>
      </c>
      <c r="B64" s="449"/>
      <c r="C64" s="311"/>
      <c r="D64" s="311"/>
      <c r="E64" s="311"/>
      <c r="F64" s="311"/>
      <c r="G64" s="311"/>
      <c r="H64" s="312"/>
      <c r="I64" s="287"/>
      <c r="J64" s="313"/>
      <c r="K64" s="314"/>
      <c r="L64" s="313"/>
    </row>
    <row r="65" spans="1:12" s="308" customFormat="1" ht="12.75" customHeight="1">
      <c r="A65" s="315"/>
      <c r="B65" s="449"/>
      <c r="C65" s="316">
        <f t="shared" ref="C65:H65" si="6">SUM(C58:C64)</f>
        <v>0</v>
      </c>
      <c r="D65" s="316">
        <f t="shared" si="6"/>
        <v>0</v>
      </c>
      <c r="E65" s="316">
        <f t="shared" si="6"/>
        <v>0</v>
      </c>
      <c r="F65" s="316">
        <f t="shared" si="6"/>
        <v>0</v>
      </c>
      <c r="G65" s="316">
        <f t="shared" si="6"/>
        <v>0</v>
      </c>
      <c r="H65" s="317">
        <f t="shared" si="6"/>
        <v>0</v>
      </c>
      <c r="I65" s="287"/>
      <c r="J65" s="319">
        <f>SUM(J58:J64)</f>
        <v>0</v>
      </c>
      <c r="K65" s="314"/>
      <c r="L65" s="319">
        <f>SUM(L58:L64)</f>
        <v>0</v>
      </c>
    </row>
    <row r="66" spans="1:12" s="308" customFormat="1" ht="12.75" customHeight="1">
      <c r="A66" s="309" t="s">
        <v>104</v>
      </c>
      <c r="B66" s="449" t="s">
        <v>70</v>
      </c>
      <c r="C66" s="311"/>
      <c r="D66" s="311"/>
      <c r="E66" s="311"/>
      <c r="F66" s="311"/>
      <c r="G66" s="311"/>
      <c r="H66" s="312"/>
      <c r="I66" s="287"/>
      <c r="J66" s="313"/>
      <c r="K66" s="314"/>
      <c r="L66" s="313"/>
    </row>
    <row r="67" spans="1:12" s="308" customFormat="1" ht="12.75" customHeight="1">
      <c r="A67" s="309" t="s">
        <v>103</v>
      </c>
      <c r="B67" s="449"/>
      <c r="C67" s="311"/>
      <c r="D67" s="311"/>
      <c r="E67" s="311"/>
      <c r="F67" s="311"/>
      <c r="G67" s="311"/>
      <c r="H67" s="312"/>
      <c r="I67" s="287"/>
      <c r="J67" s="313"/>
      <c r="K67" s="314"/>
      <c r="L67" s="313"/>
    </row>
    <row r="68" spans="1:12" s="308" customFormat="1" ht="12.75" customHeight="1">
      <c r="A68" s="309" t="s">
        <v>102</v>
      </c>
      <c r="B68" s="449"/>
      <c r="C68" s="311"/>
      <c r="D68" s="311"/>
      <c r="E68" s="311"/>
      <c r="F68" s="311"/>
      <c r="G68" s="311"/>
      <c r="H68" s="312"/>
      <c r="I68" s="287"/>
      <c r="J68" s="313"/>
      <c r="K68" s="314"/>
      <c r="L68" s="313"/>
    </row>
    <row r="69" spans="1:12" s="308" customFormat="1" ht="12.75" customHeight="1">
      <c r="A69" s="309" t="s">
        <v>101</v>
      </c>
      <c r="B69" s="449"/>
      <c r="C69" s="311"/>
      <c r="D69" s="311"/>
      <c r="E69" s="311"/>
      <c r="F69" s="311"/>
      <c r="G69" s="311"/>
      <c r="H69" s="312"/>
      <c r="I69" s="287"/>
      <c r="J69" s="313"/>
      <c r="K69" s="314"/>
      <c r="L69" s="313"/>
    </row>
    <row r="70" spans="1:12" s="308" customFormat="1" ht="12.75" customHeight="1">
      <c r="A70" s="309" t="s">
        <v>100</v>
      </c>
      <c r="B70" s="449"/>
      <c r="C70" s="311"/>
      <c r="D70" s="311"/>
      <c r="E70" s="311"/>
      <c r="F70" s="311"/>
      <c r="G70" s="311"/>
      <c r="H70" s="312"/>
      <c r="I70" s="287"/>
      <c r="J70" s="313"/>
      <c r="K70" s="314"/>
      <c r="L70" s="313"/>
    </row>
    <row r="71" spans="1:12" s="308" customFormat="1" ht="12.75" customHeight="1">
      <c r="A71" s="309" t="s">
        <v>99</v>
      </c>
      <c r="B71" s="449"/>
      <c r="C71" s="311"/>
      <c r="D71" s="311"/>
      <c r="E71" s="311"/>
      <c r="F71" s="311"/>
      <c r="G71" s="311"/>
      <c r="H71" s="312"/>
      <c r="I71" s="287"/>
      <c r="J71" s="313"/>
      <c r="K71" s="314"/>
      <c r="L71" s="313"/>
    </row>
    <row r="72" spans="1:12" s="308" customFormat="1" ht="12.75" customHeight="1">
      <c r="A72" s="309" t="s">
        <v>98</v>
      </c>
      <c r="B72" s="449"/>
      <c r="C72" s="311"/>
      <c r="D72" s="311"/>
      <c r="E72" s="311"/>
      <c r="F72" s="311"/>
      <c r="G72" s="311"/>
      <c r="H72" s="312"/>
      <c r="I72" s="287"/>
      <c r="J72" s="313"/>
      <c r="K72" s="314"/>
      <c r="L72" s="313"/>
    </row>
    <row r="73" spans="1:12" s="308" customFormat="1" ht="12.75" customHeight="1">
      <c r="A73" s="315"/>
      <c r="B73" s="449"/>
      <c r="C73" s="316">
        <f t="shared" ref="C73:H73" si="7">SUM(C66:C72)</f>
        <v>0</v>
      </c>
      <c r="D73" s="316">
        <f t="shared" si="7"/>
        <v>0</v>
      </c>
      <c r="E73" s="316">
        <f t="shared" si="7"/>
        <v>0</v>
      </c>
      <c r="F73" s="316">
        <f t="shared" si="7"/>
        <v>0</v>
      </c>
      <c r="G73" s="316">
        <f t="shared" si="7"/>
        <v>0</v>
      </c>
      <c r="H73" s="317">
        <f t="shared" si="7"/>
        <v>0</v>
      </c>
      <c r="I73" s="287"/>
      <c r="J73" s="319">
        <f>SUM(J66:J72)</f>
        <v>0</v>
      </c>
      <c r="K73" s="314"/>
      <c r="L73" s="319">
        <f>SUM(L66:L72)</f>
        <v>0</v>
      </c>
    </row>
    <row r="74" spans="1:12" s="308" customFormat="1" ht="12.75" customHeight="1">
      <c r="A74" s="309" t="s">
        <v>104</v>
      </c>
      <c r="B74" s="449" t="s">
        <v>71</v>
      </c>
      <c r="C74" s="311"/>
      <c r="D74" s="311"/>
      <c r="E74" s="311"/>
      <c r="F74" s="311"/>
      <c r="G74" s="311"/>
      <c r="H74" s="312"/>
      <c r="I74" s="287"/>
      <c r="J74" s="313"/>
      <c r="K74" s="314"/>
      <c r="L74" s="313"/>
    </row>
    <row r="75" spans="1:12" s="308" customFormat="1" ht="12.75" customHeight="1">
      <c r="A75" s="309" t="s">
        <v>103</v>
      </c>
      <c r="B75" s="449"/>
      <c r="C75" s="311"/>
      <c r="D75" s="311"/>
      <c r="E75" s="311"/>
      <c r="F75" s="311"/>
      <c r="G75" s="311"/>
      <c r="H75" s="312"/>
      <c r="I75" s="287"/>
      <c r="J75" s="313"/>
      <c r="K75" s="314"/>
      <c r="L75" s="313"/>
    </row>
    <row r="76" spans="1:12" s="308" customFormat="1" ht="12.75" customHeight="1">
      <c r="A76" s="309" t="s">
        <v>102</v>
      </c>
      <c r="B76" s="449"/>
      <c r="C76" s="311"/>
      <c r="D76" s="311"/>
      <c r="E76" s="311"/>
      <c r="F76" s="311"/>
      <c r="G76" s="311"/>
      <c r="H76" s="312"/>
      <c r="I76" s="287"/>
      <c r="J76" s="313"/>
      <c r="K76" s="314"/>
      <c r="L76" s="313"/>
    </row>
    <row r="77" spans="1:12" s="308" customFormat="1" ht="12.75" customHeight="1">
      <c r="A77" s="309" t="s">
        <v>101</v>
      </c>
      <c r="B77" s="449"/>
      <c r="C77" s="311"/>
      <c r="D77" s="311"/>
      <c r="E77" s="311"/>
      <c r="F77" s="311"/>
      <c r="G77" s="311"/>
      <c r="H77" s="312"/>
      <c r="I77" s="287"/>
      <c r="J77" s="313"/>
      <c r="K77" s="314"/>
      <c r="L77" s="313"/>
    </row>
    <row r="78" spans="1:12" s="308" customFormat="1" ht="12.75" customHeight="1">
      <c r="A78" s="309" t="s">
        <v>100</v>
      </c>
      <c r="B78" s="449"/>
      <c r="C78" s="311"/>
      <c r="D78" s="311"/>
      <c r="E78" s="311"/>
      <c r="F78" s="311"/>
      <c r="G78" s="311"/>
      <c r="H78" s="312"/>
      <c r="I78" s="287"/>
      <c r="J78" s="313"/>
      <c r="K78" s="314"/>
      <c r="L78" s="313"/>
    </row>
    <row r="79" spans="1:12" s="308" customFormat="1" ht="12.75" customHeight="1">
      <c r="A79" s="309" t="s">
        <v>99</v>
      </c>
      <c r="B79" s="449"/>
      <c r="C79" s="311"/>
      <c r="D79" s="311"/>
      <c r="E79" s="311"/>
      <c r="F79" s="311"/>
      <c r="G79" s="311"/>
      <c r="H79" s="312"/>
      <c r="I79" s="287"/>
      <c r="J79" s="313"/>
      <c r="K79" s="314"/>
      <c r="L79" s="313"/>
    </row>
    <row r="80" spans="1:12" s="308" customFormat="1" ht="12.75" customHeight="1">
      <c r="A80" s="309" t="s">
        <v>98</v>
      </c>
      <c r="B80" s="449"/>
      <c r="C80" s="311"/>
      <c r="D80" s="311"/>
      <c r="E80" s="311"/>
      <c r="F80" s="311"/>
      <c r="G80" s="311"/>
      <c r="H80" s="312"/>
      <c r="I80" s="287"/>
      <c r="J80" s="313"/>
      <c r="K80" s="314"/>
      <c r="L80" s="313"/>
    </row>
    <row r="81" spans="1:12" s="308" customFormat="1" ht="12.75" customHeight="1">
      <c r="A81" s="315"/>
      <c r="B81" s="449"/>
      <c r="C81" s="316">
        <f t="shared" ref="C81:H81" si="8">SUM(C74:C80)</f>
        <v>0</v>
      </c>
      <c r="D81" s="316">
        <f t="shared" si="8"/>
        <v>0</v>
      </c>
      <c r="E81" s="316">
        <f t="shared" si="8"/>
        <v>0</v>
      </c>
      <c r="F81" s="316">
        <f t="shared" si="8"/>
        <v>0</v>
      </c>
      <c r="G81" s="316">
        <f t="shared" si="8"/>
        <v>0</v>
      </c>
      <c r="H81" s="317">
        <f t="shared" si="8"/>
        <v>0</v>
      </c>
      <c r="I81" s="287"/>
      <c r="J81" s="319">
        <f>SUM(J74:J80)</f>
        <v>0</v>
      </c>
      <c r="K81" s="314"/>
      <c r="L81" s="319">
        <f>SUM(L74:L80)</f>
        <v>0</v>
      </c>
    </row>
    <row r="82" spans="1:12" s="308" customFormat="1" ht="12.75" customHeight="1">
      <c r="A82" s="309" t="s">
        <v>104</v>
      </c>
      <c r="B82" s="449" t="s">
        <v>72</v>
      </c>
      <c r="C82" s="311">
        <v>1.4579536500000001</v>
      </c>
      <c r="D82" s="311">
        <v>0</v>
      </c>
      <c r="E82" s="311">
        <v>1.4579536500000001</v>
      </c>
      <c r="F82" s="311">
        <v>0</v>
      </c>
      <c r="G82" s="311">
        <v>0</v>
      </c>
      <c r="H82" s="312">
        <v>1.4579536500000001</v>
      </c>
      <c r="I82" s="287"/>
      <c r="J82" s="313">
        <v>0</v>
      </c>
      <c r="K82" s="314"/>
      <c r="L82" s="313">
        <v>0</v>
      </c>
    </row>
    <row r="83" spans="1:12" s="308" customFormat="1" ht="12.75" customHeight="1">
      <c r="A83" s="309" t="s">
        <v>103</v>
      </c>
      <c r="B83" s="449"/>
      <c r="C83" s="311">
        <v>0.45783701999999998</v>
      </c>
      <c r="D83" s="311">
        <v>0</v>
      </c>
      <c r="E83" s="311">
        <v>0.45783701999999998</v>
      </c>
      <c r="F83" s="311">
        <v>0</v>
      </c>
      <c r="G83" s="311">
        <v>0</v>
      </c>
      <c r="H83" s="312">
        <v>0.45783701999999998</v>
      </c>
      <c r="I83" s="287"/>
      <c r="J83" s="313">
        <v>0</v>
      </c>
      <c r="K83" s="314"/>
      <c r="L83" s="313">
        <v>0</v>
      </c>
    </row>
    <row r="84" spans="1:12" s="308" customFormat="1" ht="12.75" customHeight="1">
      <c r="A84" s="309" t="s">
        <v>102</v>
      </c>
      <c r="B84" s="449"/>
      <c r="C84" s="311">
        <v>57.024802559999998</v>
      </c>
      <c r="D84" s="311">
        <v>0</v>
      </c>
      <c r="E84" s="311">
        <v>57.024802559999998</v>
      </c>
      <c r="F84" s="311">
        <v>57.024802559999998</v>
      </c>
      <c r="G84" s="311">
        <v>0</v>
      </c>
      <c r="H84" s="312">
        <v>0</v>
      </c>
      <c r="I84" s="287"/>
      <c r="J84" s="313">
        <v>0</v>
      </c>
      <c r="K84" s="314"/>
      <c r="L84" s="313">
        <v>0.24110500000000001</v>
      </c>
    </row>
    <row r="85" spans="1:12" s="308" customFormat="1" ht="12.75" customHeight="1">
      <c r="A85" s="309" t="s">
        <v>101</v>
      </c>
      <c r="B85" s="449"/>
      <c r="C85" s="311">
        <v>0</v>
      </c>
      <c r="D85" s="311">
        <v>0</v>
      </c>
      <c r="E85" s="311">
        <v>0</v>
      </c>
      <c r="F85" s="311">
        <v>0</v>
      </c>
      <c r="G85" s="311">
        <v>0</v>
      </c>
      <c r="H85" s="312">
        <v>0</v>
      </c>
      <c r="I85" s="287"/>
      <c r="J85" s="313">
        <v>0</v>
      </c>
      <c r="K85" s="314"/>
      <c r="L85" s="313">
        <v>0</v>
      </c>
    </row>
    <row r="86" spans="1:12" s="308" customFormat="1" ht="12.75" customHeight="1">
      <c r="A86" s="309" t="s">
        <v>100</v>
      </c>
      <c r="B86" s="449"/>
      <c r="C86" s="311">
        <v>0.49993900000000002</v>
      </c>
      <c r="D86" s="311">
        <v>0</v>
      </c>
      <c r="E86" s="311">
        <v>0.49993900000000002</v>
      </c>
      <c r="F86" s="311">
        <v>0</v>
      </c>
      <c r="G86" s="311">
        <v>0</v>
      </c>
      <c r="H86" s="312">
        <v>0.49993900000000002</v>
      </c>
      <c r="I86" s="287"/>
      <c r="J86" s="313">
        <v>0</v>
      </c>
      <c r="K86" s="314"/>
      <c r="L86" s="313">
        <v>0.81945000000000001</v>
      </c>
    </row>
    <row r="87" spans="1:12" s="308" customFormat="1" ht="12.75" customHeight="1">
      <c r="A87" s="309" t="s">
        <v>99</v>
      </c>
      <c r="B87" s="449"/>
      <c r="C87" s="311">
        <v>0.53625</v>
      </c>
      <c r="D87" s="311">
        <v>0</v>
      </c>
      <c r="E87" s="311">
        <v>0.53625</v>
      </c>
      <c r="F87" s="311">
        <v>0</v>
      </c>
      <c r="G87" s="311">
        <v>0</v>
      </c>
      <c r="H87" s="312">
        <v>0.53625</v>
      </c>
      <c r="I87" s="287"/>
      <c r="J87" s="313">
        <v>0</v>
      </c>
      <c r="K87" s="314"/>
      <c r="L87" s="313">
        <v>8.1003499999999988</v>
      </c>
    </row>
    <row r="88" spans="1:12" s="308" customFormat="1" ht="12.75" customHeight="1">
      <c r="A88" s="309" t="s">
        <v>98</v>
      </c>
      <c r="B88" s="449"/>
      <c r="C88" s="311">
        <v>58.334902599999999</v>
      </c>
      <c r="D88" s="311">
        <v>0</v>
      </c>
      <c r="E88" s="311">
        <v>58.334902599999999</v>
      </c>
      <c r="F88" s="311">
        <v>57.145000000000003</v>
      </c>
      <c r="G88" s="311">
        <v>0</v>
      </c>
      <c r="H88" s="312">
        <v>1.1899026000000001</v>
      </c>
      <c r="I88" s="287"/>
      <c r="J88" s="313">
        <v>0</v>
      </c>
      <c r="K88" s="314"/>
      <c r="L88" s="313">
        <v>0.81</v>
      </c>
    </row>
    <row r="89" spans="1:12" s="308" customFormat="1" ht="12.75" customHeight="1">
      <c r="A89" s="315"/>
      <c r="B89" s="449"/>
      <c r="C89" s="316">
        <f t="shared" ref="C89:H89" si="9">SUM(C82:C88)</f>
        <v>118.31168482999999</v>
      </c>
      <c r="D89" s="316">
        <f t="shared" si="9"/>
        <v>0</v>
      </c>
      <c r="E89" s="316">
        <f t="shared" si="9"/>
        <v>118.31168482999999</v>
      </c>
      <c r="F89" s="316">
        <f t="shared" si="9"/>
        <v>114.16980255999999</v>
      </c>
      <c r="G89" s="316">
        <f t="shared" si="9"/>
        <v>0</v>
      </c>
      <c r="H89" s="317">
        <f t="shared" si="9"/>
        <v>4.14188227</v>
      </c>
      <c r="I89" s="287"/>
      <c r="J89" s="319">
        <f>SUM(J82:J88)</f>
        <v>0</v>
      </c>
      <c r="K89" s="314"/>
      <c r="L89" s="319">
        <f>SUM(L82:L88)</f>
        <v>9.9709050000000001</v>
      </c>
    </row>
    <row r="90" spans="1:12" s="308" customFormat="1" ht="12.75" customHeight="1">
      <c r="A90" s="309" t="s">
        <v>104</v>
      </c>
      <c r="B90" s="449" t="s">
        <v>73</v>
      </c>
      <c r="C90" s="311">
        <v>1513.8515519683569</v>
      </c>
      <c r="D90" s="311">
        <v>0</v>
      </c>
      <c r="E90" s="311">
        <v>1513.8515519683569</v>
      </c>
      <c r="F90" s="311">
        <v>265.14054900000002</v>
      </c>
      <c r="G90" s="311">
        <v>0</v>
      </c>
      <c r="H90" s="312">
        <v>934.55202729999996</v>
      </c>
      <c r="I90" s="287"/>
      <c r="J90" s="313">
        <v>0</v>
      </c>
      <c r="K90" s="314"/>
      <c r="L90" s="313">
        <v>0</v>
      </c>
    </row>
    <row r="91" spans="1:12" s="308" customFormat="1" ht="12.75" customHeight="1">
      <c r="A91" s="309" t="s">
        <v>103</v>
      </c>
      <c r="B91" s="449"/>
      <c r="C91" s="311">
        <v>838.59866790787271</v>
      </c>
      <c r="D91" s="311">
        <v>0</v>
      </c>
      <c r="E91" s="311">
        <v>838.59866790787271</v>
      </c>
      <c r="F91" s="311">
        <v>75.390958999999995</v>
      </c>
      <c r="G91" s="311">
        <v>0</v>
      </c>
      <c r="H91" s="312">
        <v>0.959005</v>
      </c>
      <c r="I91" s="287"/>
      <c r="J91" s="313">
        <v>0</v>
      </c>
      <c r="K91" s="314"/>
      <c r="L91" s="313">
        <v>0</v>
      </c>
    </row>
    <row r="92" spans="1:12" s="308" customFormat="1" ht="12.75" customHeight="1">
      <c r="A92" s="309" t="s">
        <v>102</v>
      </c>
      <c r="B92" s="449"/>
      <c r="C92" s="311">
        <v>987.52344896189265</v>
      </c>
      <c r="D92" s="311">
        <v>5.3029999999999999</v>
      </c>
      <c r="E92" s="311">
        <v>982.22044896189266</v>
      </c>
      <c r="F92" s="311">
        <v>62.906805599999998</v>
      </c>
      <c r="G92" s="311">
        <v>0</v>
      </c>
      <c r="H92" s="312">
        <v>0.35985</v>
      </c>
      <c r="I92" s="287"/>
      <c r="J92" s="313">
        <v>0</v>
      </c>
      <c r="K92" s="314"/>
      <c r="L92" s="313">
        <v>0</v>
      </c>
    </row>
    <row r="93" spans="1:12" s="308" customFormat="1" ht="12.75" customHeight="1">
      <c r="A93" s="309" t="s">
        <v>101</v>
      </c>
      <c r="B93" s="449"/>
      <c r="C93" s="311">
        <v>1654.3667182224749</v>
      </c>
      <c r="D93" s="311">
        <v>0</v>
      </c>
      <c r="E93" s="311">
        <v>1654.3667182224749</v>
      </c>
      <c r="F93" s="311">
        <v>47.977255732523027</v>
      </c>
      <c r="G93" s="311">
        <v>0</v>
      </c>
      <c r="H93" s="312">
        <v>0.57752625000000002</v>
      </c>
      <c r="I93" s="287"/>
      <c r="J93" s="313">
        <v>0</v>
      </c>
      <c r="K93" s="314"/>
      <c r="L93" s="313">
        <v>0</v>
      </c>
    </row>
    <row r="94" spans="1:12" s="308" customFormat="1" ht="12.75" customHeight="1">
      <c r="A94" s="309" t="s">
        <v>100</v>
      </c>
      <c r="B94" s="449"/>
      <c r="C94" s="311">
        <v>3509.8352525045002</v>
      </c>
      <c r="D94" s="311">
        <v>189.524</v>
      </c>
      <c r="E94" s="311">
        <v>3320.3112525045003</v>
      </c>
      <c r="F94" s="311">
        <v>223.31481890000001</v>
      </c>
      <c r="G94" s="311">
        <v>0</v>
      </c>
      <c r="H94" s="312">
        <v>0.65017999999999998</v>
      </c>
      <c r="I94" s="287"/>
      <c r="J94" s="313">
        <v>88.052591379700004</v>
      </c>
      <c r="K94" s="314"/>
      <c r="L94" s="313">
        <v>0</v>
      </c>
    </row>
    <row r="95" spans="1:12" s="308" customFormat="1" ht="12.75" customHeight="1">
      <c r="A95" s="309" t="s">
        <v>99</v>
      </c>
      <c r="B95" s="449"/>
      <c r="C95" s="311">
        <v>2161.0558664319251</v>
      </c>
      <c r="D95" s="311">
        <v>0</v>
      </c>
      <c r="E95" s="311">
        <v>2161.0558664319251</v>
      </c>
      <c r="F95" s="311">
        <v>443.86246997754</v>
      </c>
      <c r="G95" s="311">
        <v>0</v>
      </c>
      <c r="H95" s="312">
        <v>0.41152499999999997</v>
      </c>
      <c r="I95" s="287"/>
      <c r="J95" s="313">
        <v>0</v>
      </c>
      <c r="K95" s="314"/>
      <c r="L95" s="313">
        <v>0</v>
      </c>
    </row>
    <row r="96" spans="1:12" s="308" customFormat="1" ht="12.75" customHeight="1">
      <c r="A96" s="309" t="s">
        <v>98</v>
      </c>
      <c r="B96" s="449"/>
      <c r="C96" s="311">
        <v>8130.7859537238101</v>
      </c>
      <c r="D96" s="311">
        <v>5718.67</v>
      </c>
      <c r="E96" s="311">
        <v>2412.11595372381</v>
      </c>
      <c r="F96" s="311">
        <v>97.430448613750002</v>
      </c>
      <c r="G96" s="311">
        <v>0</v>
      </c>
      <c r="H96" s="312">
        <v>0.55259999999999998</v>
      </c>
      <c r="I96" s="287"/>
      <c r="J96" s="313">
        <v>201.49287480499999</v>
      </c>
      <c r="K96" s="314"/>
      <c r="L96" s="313">
        <v>0</v>
      </c>
    </row>
    <row r="97" spans="1:12" s="308" customFormat="1" ht="12.75" customHeight="1">
      <c r="A97" s="315"/>
      <c r="B97" s="449"/>
      <c r="C97" s="316">
        <f t="shared" ref="C97:H97" si="10">SUM(C90:C96)</f>
        <v>18796.017459720835</v>
      </c>
      <c r="D97" s="316">
        <f t="shared" si="10"/>
        <v>5913.4970000000003</v>
      </c>
      <c r="E97" s="316">
        <f t="shared" si="10"/>
        <v>12882.520459720832</v>
      </c>
      <c r="F97" s="316">
        <f t="shared" si="10"/>
        <v>1216.0233068238131</v>
      </c>
      <c r="G97" s="316">
        <f t="shared" si="10"/>
        <v>0</v>
      </c>
      <c r="H97" s="317">
        <f t="shared" si="10"/>
        <v>938.06271355000001</v>
      </c>
      <c r="I97" s="287"/>
      <c r="J97" s="319">
        <f>SUM(J90:J96)</f>
        <v>289.54546618469999</v>
      </c>
      <c r="K97" s="314"/>
      <c r="L97" s="319">
        <f>SUM(L90:L96)</f>
        <v>0</v>
      </c>
    </row>
    <row r="98" spans="1:12" s="308" customFormat="1" ht="12.75" customHeight="1">
      <c r="A98" s="309" t="s">
        <v>104</v>
      </c>
      <c r="B98" s="449" t="s">
        <v>74</v>
      </c>
      <c r="C98" s="311">
        <v>0</v>
      </c>
      <c r="D98" s="311">
        <v>0</v>
      </c>
      <c r="E98" s="311">
        <v>0</v>
      </c>
      <c r="F98" s="311">
        <v>0</v>
      </c>
      <c r="G98" s="311">
        <v>0</v>
      </c>
      <c r="H98" s="312">
        <v>0</v>
      </c>
      <c r="I98" s="287"/>
      <c r="J98" s="313">
        <v>0</v>
      </c>
      <c r="K98" s="314"/>
      <c r="L98" s="313">
        <v>0</v>
      </c>
    </row>
    <row r="99" spans="1:12" s="308" customFormat="1" ht="12.75" customHeight="1">
      <c r="A99" s="309" t="s">
        <v>103</v>
      </c>
      <c r="B99" s="449"/>
      <c r="C99" s="311">
        <v>0</v>
      </c>
      <c r="D99" s="311">
        <v>0</v>
      </c>
      <c r="E99" s="311">
        <v>0</v>
      </c>
      <c r="F99" s="311">
        <v>0</v>
      </c>
      <c r="G99" s="311">
        <v>0</v>
      </c>
      <c r="H99" s="312">
        <v>0</v>
      </c>
      <c r="I99" s="287"/>
      <c r="J99" s="313">
        <v>0</v>
      </c>
      <c r="K99" s="314"/>
      <c r="L99" s="313">
        <v>0</v>
      </c>
    </row>
    <row r="100" spans="1:12" s="308" customFormat="1" ht="12.75" customHeight="1">
      <c r="A100" s="309" t="s">
        <v>102</v>
      </c>
      <c r="B100" s="449"/>
      <c r="C100" s="311">
        <v>0</v>
      </c>
      <c r="D100" s="311">
        <v>0</v>
      </c>
      <c r="E100" s="311">
        <v>0</v>
      </c>
      <c r="F100" s="311">
        <v>0</v>
      </c>
      <c r="G100" s="311">
        <v>0</v>
      </c>
      <c r="H100" s="312">
        <v>0</v>
      </c>
      <c r="I100" s="287"/>
      <c r="J100" s="313">
        <v>0</v>
      </c>
      <c r="K100" s="314"/>
      <c r="L100" s="313">
        <v>0</v>
      </c>
    </row>
    <row r="101" spans="1:12" s="308" customFormat="1" ht="12.75" customHeight="1">
      <c r="A101" s="309" t="s">
        <v>101</v>
      </c>
      <c r="B101" s="449"/>
      <c r="C101" s="311">
        <v>1.5285</v>
      </c>
      <c r="D101" s="311">
        <v>0</v>
      </c>
      <c r="E101" s="311">
        <v>1.5285</v>
      </c>
      <c r="F101" s="311">
        <v>1.5285</v>
      </c>
      <c r="G101" s="311">
        <v>0</v>
      </c>
      <c r="H101" s="312">
        <v>0</v>
      </c>
      <c r="I101" s="287"/>
      <c r="J101" s="313">
        <v>0</v>
      </c>
      <c r="K101" s="314"/>
      <c r="L101" s="313">
        <v>0</v>
      </c>
    </row>
    <row r="102" spans="1:12" s="308" customFormat="1" ht="12.75" customHeight="1">
      <c r="A102" s="309" t="s">
        <v>100</v>
      </c>
      <c r="B102" s="449"/>
      <c r="C102" s="311">
        <v>0</v>
      </c>
      <c r="D102" s="311">
        <v>0</v>
      </c>
      <c r="E102" s="311">
        <v>0</v>
      </c>
      <c r="F102" s="311">
        <v>0</v>
      </c>
      <c r="G102" s="311">
        <v>0</v>
      </c>
      <c r="H102" s="312">
        <v>0</v>
      </c>
      <c r="I102" s="287"/>
      <c r="J102" s="313">
        <v>0</v>
      </c>
      <c r="K102" s="314"/>
      <c r="L102" s="313">
        <v>0</v>
      </c>
    </row>
    <row r="103" spans="1:12" s="308" customFormat="1" ht="12.75" customHeight="1">
      <c r="A103" s="309" t="s">
        <v>99</v>
      </c>
      <c r="B103" s="449"/>
      <c r="C103" s="311">
        <v>4.6749999999999998</v>
      </c>
      <c r="D103" s="311">
        <v>0</v>
      </c>
      <c r="E103" s="311">
        <v>4.6749999999999998</v>
      </c>
      <c r="F103" s="311">
        <v>4.6749999999999998</v>
      </c>
      <c r="G103" s="311">
        <v>0</v>
      </c>
      <c r="H103" s="312">
        <v>0</v>
      </c>
      <c r="I103" s="287"/>
      <c r="J103" s="313">
        <v>0</v>
      </c>
      <c r="K103" s="314"/>
      <c r="L103" s="313">
        <v>0</v>
      </c>
    </row>
    <row r="104" spans="1:12" s="308" customFormat="1" ht="12.75" customHeight="1">
      <c r="A104" s="309" t="s">
        <v>98</v>
      </c>
      <c r="B104" s="449"/>
      <c r="C104" s="311">
        <v>0</v>
      </c>
      <c r="D104" s="311">
        <v>0</v>
      </c>
      <c r="E104" s="311">
        <v>0</v>
      </c>
      <c r="F104" s="311">
        <v>0</v>
      </c>
      <c r="G104" s="311">
        <v>0</v>
      </c>
      <c r="H104" s="312">
        <v>0</v>
      </c>
      <c r="I104" s="287"/>
      <c r="J104" s="313">
        <v>0</v>
      </c>
      <c r="K104" s="314"/>
      <c r="L104" s="313">
        <v>0</v>
      </c>
    </row>
    <row r="105" spans="1:12" s="308" customFormat="1" ht="12.75" customHeight="1">
      <c r="A105" s="315"/>
      <c r="B105" s="449"/>
      <c r="C105" s="316">
        <f t="shared" ref="C105:H105" si="11">SUM(C98:C104)</f>
        <v>6.2035</v>
      </c>
      <c r="D105" s="316">
        <f t="shared" si="11"/>
        <v>0</v>
      </c>
      <c r="E105" s="316">
        <f t="shared" si="11"/>
        <v>6.2035</v>
      </c>
      <c r="F105" s="316">
        <f t="shared" si="11"/>
        <v>6.2035</v>
      </c>
      <c r="G105" s="316">
        <f t="shared" si="11"/>
        <v>0</v>
      </c>
      <c r="H105" s="317">
        <f t="shared" si="11"/>
        <v>0</v>
      </c>
      <c r="I105" s="287"/>
      <c r="J105" s="319">
        <f>SUM(J98:J104)</f>
        <v>0</v>
      </c>
      <c r="K105" s="314"/>
      <c r="L105" s="319">
        <f>SUM(L98:L104)</f>
        <v>0</v>
      </c>
    </row>
    <row r="106" spans="1:12" s="308" customFormat="1" ht="12.75" customHeight="1">
      <c r="A106" s="309" t="s">
        <v>104</v>
      </c>
      <c r="B106" s="449" t="s">
        <v>95</v>
      </c>
      <c r="C106" s="311"/>
      <c r="D106" s="311"/>
      <c r="E106" s="311"/>
      <c r="F106" s="311"/>
      <c r="G106" s="311"/>
      <c r="H106" s="312"/>
      <c r="I106" s="287"/>
      <c r="J106" s="313"/>
      <c r="K106" s="314"/>
      <c r="L106" s="313"/>
    </row>
    <row r="107" spans="1:12" s="308" customFormat="1" ht="12.75" customHeight="1">
      <c r="A107" s="309" t="s">
        <v>103</v>
      </c>
      <c r="B107" s="449"/>
      <c r="C107" s="311"/>
      <c r="D107" s="311"/>
      <c r="E107" s="311"/>
      <c r="F107" s="311"/>
      <c r="G107" s="311"/>
      <c r="H107" s="312"/>
      <c r="I107" s="287"/>
      <c r="J107" s="313"/>
      <c r="K107" s="314"/>
      <c r="L107" s="313"/>
    </row>
    <row r="108" spans="1:12" s="308" customFormat="1" ht="12.75" customHeight="1">
      <c r="A108" s="309" t="s">
        <v>102</v>
      </c>
      <c r="B108" s="449"/>
      <c r="C108" s="311"/>
      <c r="D108" s="311"/>
      <c r="E108" s="311"/>
      <c r="F108" s="311"/>
      <c r="G108" s="311"/>
      <c r="H108" s="312"/>
      <c r="I108" s="287"/>
      <c r="J108" s="313"/>
      <c r="K108" s="314"/>
      <c r="L108" s="313"/>
    </row>
    <row r="109" spans="1:12" s="308" customFormat="1" ht="12.75" customHeight="1">
      <c r="A109" s="309" t="s">
        <v>101</v>
      </c>
      <c r="B109" s="449"/>
      <c r="C109" s="311"/>
      <c r="D109" s="311"/>
      <c r="E109" s="311"/>
      <c r="F109" s="311"/>
      <c r="G109" s="311"/>
      <c r="H109" s="312"/>
      <c r="I109" s="287"/>
      <c r="J109" s="313"/>
      <c r="K109" s="314"/>
      <c r="L109" s="313"/>
    </row>
    <row r="110" spans="1:12" s="308" customFormat="1" ht="12.75" customHeight="1">
      <c r="A110" s="309" t="s">
        <v>100</v>
      </c>
      <c r="B110" s="449"/>
      <c r="C110" s="311"/>
      <c r="D110" s="311"/>
      <c r="E110" s="311"/>
      <c r="F110" s="311"/>
      <c r="G110" s="311"/>
      <c r="H110" s="312"/>
      <c r="I110" s="287"/>
      <c r="J110" s="313"/>
      <c r="K110" s="314"/>
      <c r="L110" s="313"/>
    </row>
    <row r="111" spans="1:12" s="308" customFormat="1" ht="12.75" customHeight="1">
      <c r="A111" s="309" t="s">
        <v>99</v>
      </c>
      <c r="B111" s="449"/>
      <c r="C111" s="311"/>
      <c r="D111" s="311"/>
      <c r="E111" s="311"/>
      <c r="F111" s="311"/>
      <c r="G111" s="311"/>
      <c r="H111" s="312"/>
      <c r="I111" s="287"/>
      <c r="J111" s="313"/>
      <c r="K111" s="314"/>
      <c r="L111" s="313"/>
    </row>
    <row r="112" spans="1:12" s="308" customFormat="1" ht="12.75" customHeight="1">
      <c r="A112" s="309" t="s">
        <v>98</v>
      </c>
      <c r="B112" s="449"/>
      <c r="C112" s="311"/>
      <c r="D112" s="311"/>
      <c r="E112" s="311"/>
      <c r="F112" s="311"/>
      <c r="G112" s="311"/>
      <c r="H112" s="312"/>
      <c r="I112" s="287"/>
      <c r="J112" s="313"/>
      <c r="K112" s="314"/>
      <c r="L112" s="313"/>
    </row>
    <row r="113" spans="1:12" s="308" customFormat="1" ht="12.75" customHeight="1">
      <c r="A113" s="315"/>
      <c r="B113" s="449"/>
      <c r="C113" s="316">
        <f t="shared" ref="C113:H113" si="12">SUM(C106:C112)</f>
        <v>0</v>
      </c>
      <c r="D113" s="316">
        <f t="shared" si="12"/>
        <v>0</v>
      </c>
      <c r="E113" s="316">
        <f t="shared" si="12"/>
        <v>0</v>
      </c>
      <c r="F113" s="316">
        <f t="shared" si="12"/>
        <v>0</v>
      </c>
      <c r="G113" s="316">
        <f t="shared" si="12"/>
        <v>0</v>
      </c>
      <c r="H113" s="317">
        <f t="shared" si="12"/>
        <v>0</v>
      </c>
      <c r="I113" s="287"/>
      <c r="J113" s="319">
        <f>SUM(J106:J112)</f>
        <v>0</v>
      </c>
      <c r="K113" s="314"/>
      <c r="L113" s="319">
        <f>SUM(L106:L112)</f>
        <v>0</v>
      </c>
    </row>
    <row r="114" spans="1:12" s="308" customFormat="1" ht="12.75" customHeight="1">
      <c r="A114" s="309" t="s">
        <v>104</v>
      </c>
      <c r="B114" s="449" t="s">
        <v>75</v>
      </c>
      <c r="C114" s="311">
        <v>0</v>
      </c>
      <c r="D114" s="311">
        <v>0</v>
      </c>
      <c r="E114" s="311">
        <v>0</v>
      </c>
      <c r="F114" s="311">
        <v>0</v>
      </c>
      <c r="G114" s="311">
        <v>0</v>
      </c>
      <c r="H114" s="312">
        <v>0</v>
      </c>
      <c r="I114" s="287"/>
      <c r="J114" s="313">
        <v>0</v>
      </c>
      <c r="K114" s="314"/>
      <c r="L114" s="313">
        <v>0</v>
      </c>
    </row>
    <row r="115" spans="1:12" s="308" customFormat="1" ht="12.75" customHeight="1">
      <c r="A115" s="309" t="s">
        <v>103</v>
      </c>
      <c r="B115" s="449"/>
      <c r="C115" s="311">
        <v>0</v>
      </c>
      <c r="D115" s="311">
        <v>0</v>
      </c>
      <c r="E115" s="311">
        <v>0</v>
      </c>
      <c r="F115" s="311">
        <v>0</v>
      </c>
      <c r="G115" s="311">
        <v>0</v>
      </c>
      <c r="H115" s="312">
        <v>0</v>
      </c>
      <c r="I115" s="287"/>
      <c r="J115" s="313">
        <v>0</v>
      </c>
      <c r="K115" s="314"/>
      <c r="L115" s="313">
        <v>0</v>
      </c>
    </row>
    <row r="116" spans="1:12" s="308" customFormat="1" ht="12.75" customHeight="1">
      <c r="A116" s="309" t="s">
        <v>102</v>
      </c>
      <c r="B116" s="449"/>
      <c r="C116" s="311">
        <v>0</v>
      </c>
      <c r="D116" s="311">
        <v>0</v>
      </c>
      <c r="E116" s="311">
        <v>0</v>
      </c>
      <c r="F116" s="311">
        <v>0</v>
      </c>
      <c r="G116" s="311">
        <v>0</v>
      </c>
      <c r="H116" s="312">
        <v>0</v>
      </c>
      <c r="I116" s="287"/>
      <c r="J116" s="313">
        <v>0</v>
      </c>
      <c r="K116" s="314"/>
      <c r="L116" s="313">
        <v>0</v>
      </c>
    </row>
    <row r="117" spans="1:12" s="308" customFormat="1" ht="12.75" customHeight="1">
      <c r="A117" s="309" t="s">
        <v>101</v>
      </c>
      <c r="B117" s="449"/>
      <c r="C117" s="311">
        <v>0</v>
      </c>
      <c r="D117" s="311">
        <v>0</v>
      </c>
      <c r="E117" s="311">
        <v>0</v>
      </c>
      <c r="F117" s="311">
        <v>0</v>
      </c>
      <c r="G117" s="311">
        <v>0</v>
      </c>
      <c r="H117" s="312">
        <v>0</v>
      </c>
      <c r="I117" s="287"/>
      <c r="J117" s="313">
        <v>0</v>
      </c>
      <c r="K117" s="314"/>
      <c r="L117" s="313">
        <v>0</v>
      </c>
    </row>
    <row r="118" spans="1:12" s="308" customFormat="1" ht="12.75" customHeight="1">
      <c r="A118" s="309" t="s">
        <v>100</v>
      </c>
      <c r="B118" s="449"/>
      <c r="C118" s="311">
        <v>0</v>
      </c>
      <c r="D118" s="311">
        <v>0</v>
      </c>
      <c r="E118" s="311">
        <v>0</v>
      </c>
      <c r="F118" s="311">
        <v>0</v>
      </c>
      <c r="G118" s="311">
        <v>0</v>
      </c>
      <c r="H118" s="312">
        <v>0</v>
      </c>
      <c r="I118" s="287"/>
      <c r="J118" s="313">
        <v>0</v>
      </c>
      <c r="K118" s="314"/>
      <c r="L118" s="313">
        <v>0</v>
      </c>
    </row>
    <row r="119" spans="1:12" s="308" customFormat="1" ht="12.75" customHeight="1">
      <c r="A119" s="309" t="s">
        <v>99</v>
      </c>
      <c r="B119" s="449"/>
      <c r="C119" s="311">
        <v>0</v>
      </c>
      <c r="D119" s="311">
        <v>0</v>
      </c>
      <c r="E119" s="311">
        <v>0</v>
      </c>
      <c r="F119" s="311">
        <v>0</v>
      </c>
      <c r="G119" s="311">
        <v>0</v>
      </c>
      <c r="H119" s="312">
        <v>0</v>
      </c>
      <c r="I119" s="287"/>
      <c r="J119" s="313">
        <v>0</v>
      </c>
      <c r="K119" s="314"/>
      <c r="L119" s="313">
        <v>0</v>
      </c>
    </row>
    <row r="120" spans="1:12" s="308" customFormat="1" ht="12.75" customHeight="1">
      <c r="A120" s="309" t="s">
        <v>98</v>
      </c>
      <c r="B120" s="449"/>
      <c r="C120" s="311">
        <v>18.09</v>
      </c>
      <c r="D120" s="311">
        <v>0</v>
      </c>
      <c r="E120" s="311">
        <v>18.09</v>
      </c>
      <c r="F120" s="311">
        <v>0</v>
      </c>
      <c r="G120" s="311">
        <v>0</v>
      </c>
      <c r="H120" s="312">
        <v>18.09</v>
      </c>
      <c r="I120" s="287"/>
      <c r="J120" s="313">
        <v>0</v>
      </c>
      <c r="K120" s="314"/>
      <c r="L120" s="313">
        <v>0</v>
      </c>
    </row>
    <row r="121" spans="1:12" s="308" customFormat="1" ht="12.75" customHeight="1">
      <c r="A121" s="315"/>
      <c r="B121" s="449"/>
      <c r="C121" s="316">
        <f t="shared" ref="C121:H121" si="13">SUM(C114:C120)</f>
        <v>18.09</v>
      </c>
      <c r="D121" s="316">
        <f t="shared" si="13"/>
        <v>0</v>
      </c>
      <c r="E121" s="316">
        <f t="shared" si="13"/>
        <v>18.09</v>
      </c>
      <c r="F121" s="316">
        <f t="shared" si="13"/>
        <v>0</v>
      </c>
      <c r="G121" s="316">
        <f t="shared" si="13"/>
        <v>0</v>
      </c>
      <c r="H121" s="317">
        <f t="shared" si="13"/>
        <v>18.09</v>
      </c>
      <c r="I121" s="287"/>
      <c r="J121" s="319">
        <f>SUM(J114:J120)</f>
        <v>0</v>
      </c>
      <c r="K121" s="314"/>
      <c r="L121" s="319">
        <f>SUM(L114:L120)</f>
        <v>0</v>
      </c>
    </row>
    <row r="122" spans="1:12" s="308" customFormat="1" ht="12.75" customHeight="1">
      <c r="A122" s="309" t="s">
        <v>104</v>
      </c>
      <c r="B122" s="449" t="s">
        <v>76</v>
      </c>
      <c r="C122" s="311"/>
      <c r="D122" s="311"/>
      <c r="E122" s="311"/>
      <c r="F122" s="311"/>
      <c r="G122" s="311"/>
      <c r="H122" s="312"/>
      <c r="I122" s="287"/>
      <c r="J122" s="313"/>
      <c r="K122" s="314"/>
      <c r="L122" s="313"/>
    </row>
    <row r="123" spans="1:12" s="308" customFormat="1" ht="12.75" customHeight="1">
      <c r="A123" s="309" t="s">
        <v>103</v>
      </c>
      <c r="B123" s="449"/>
      <c r="C123" s="311"/>
      <c r="D123" s="311"/>
      <c r="E123" s="311"/>
      <c r="F123" s="311"/>
      <c r="G123" s="311"/>
      <c r="H123" s="312"/>
      <c r="I123" s="287"/>
      <c r="J123" s="313"/>
      <c r="K123" s="314"/>
      <c r="L123" s="313"/>
    </row>
    <row r="124" spans="1:12" s="308" customFormat="1" ht="12.75" customHeight="1">
      <c r="A124" s="309" t="s">
        <v>102</v>
      </c>
      <c r="B124" s="449"/>
      <c r="C124" s="311"/>
      <c r="D124" s="311"/>
      <c r="E124" s="311"/>
      <c r="F124" s="311"/>
      <c r="G124" s="311"/>
      <c r="H124" s="312"/>
      <c r="I124" s="287"/>
      <c r="J124" s="313"/>
      <c r="K124" s="314"/>
      <c r="L124" s="313"/>
    </row>
    <row r="125" spans="1:12" s="308" customFormat="1" ht="12.75" customHeight="1">
      <c r="A125" s="309" t="s">
        <v>101</v>
      </c>
      <c r="B125" s="449"/>
      <c r="C125" s="311"/>
      <c r="D125" s="311"/>
      <c r="E125" s="311"/>
      <c r="F125" s="311"/>
      <c r="G125" s="311"/>
      <c r="H125" s="312"/>
      <c r="I125" s="287"/>
      <c r="J125" s="313"/>
      <c r="K125" s="314"/>
      <c r="L125" s="313"/>
    </row>
    <row r="126" spans="1:12" s="308" customFormat="1" ht="12.75" customHeight="1">
      <c r="A126" s="309" t="s">
        <v>100</v>
      </c>
      <c r="B126" s="449"/>
      <c r="C126" s="311"/>
      <c r="D126" s="311"/>
      <c r="E126" s="311"/>
      <c r="F126" s="311"/>
      <c r="G126" s="311"/>
      <c r="H126" s="312"/>
      <c r="I126" s="287"/>
      <c r="J126" s="313"/>
      <c r="K126" s="314"/>
      <c r="L126" s="313"/>
    </row>
    <row r="127" spans="1:12" s="308" customFormat="1" ht="12.75" customHeight="1">
      <c r="A127" s="309" t="s">
        <v>99</v>
      </c>
      <c r="B127" s="449"/>
      <c r="C127" s="311"/>
      <c r="D127" s="311"/>
      <c r="E127" s="311"/>
      <c r="F127" s="311"/>
      <c r="G127" s="311"/>
      <c r="H127" s="312"/>
      <c r="I127" s="287"/>
      <c r="J127" s="313"/>
      <c r="K127" s="314"/>
      <c r="L127" s="313"/>
    </row>
    <row r="128" spans="1:12" s="308" customFormat="1" ht="12.75" customHeight="1">
      <c r="A128" s="309" t="s">
        <v>98</v>
      </c>
      <c r="B128" s="449"/>
      <c r="C128" s="311"/>
      <c r="D128" s="311"/>
      <c r="E128" s="311"/>
      <c r="F128" s="311"/>
      <c r="G128" s="311"/>
      <c r="H128" s="312"/>
      <c r="I128" s="287"/>
      <c r="J128" s="313"/>
      <c r="K128" s="314"/>
      <c r="L128" s="313"/>
    </row>
    <row r="129" spans="1:12" s="308" customFormat="1" ht="12.75" customHeight="1">
      <c r="A129" s="315"/>
      <c r="B129" s="449"/>
      <c r="C129" s="316">
        <f t="shared" ref="C129:H129" si="14">SUM(C122:C128)</f>
        <v>0</v>
      </c>
      <c r="D129" s="316">
        <f t="shared" si="14"/>
        <v>0</v>
      </c>
      <c r="E129" s="316">
        <f t="shared" si="14"/>
        <v>0</v>
      </c>
      <c r="F129" s="316">
        <f t="shared" si="14"/>
        <v>0</v>
      </c>
      <c r="G129" s="316">
        <f t="shared" si="14"/>
        <v>0</v>
      </c>
      <c r="H129" s="317">
        <f t="shared" si="14"/>
        <v>0</v>
      </c>
      <c r="I129" s="287"/>
      <c r="J129" s="319">
        <f>SUM(J122:J128)</f>
        <v>0</v>
      </c>
      <c r="K129" s="314"/>
      <c r="L129" s="319">
        <f>SUM(L122:L128)</f>
        <v>0</v>
      </c>
    </row>
    <row r="130" spans="1:12" s="308" customFormat="1" ht="12.75" customHeight="1">
      <c r="A130" s="309" t="s">
        <v>104</v>
      </c>
      <c r="B130" s="449" t="s">
        <v>77</v>
      </c>
      <c r="C130" s="311"/>
      <c r="D130" s="311"/>
      <c r="E130" s="311"/>
      <c r="F130" s="311"/>
      <c r="G130" s="311"/>
      <c r="H130" s="312"/>
      <c r="I130" s="287"/>
      <c r="J130" s="313"/>
      <c r="K130" s="314"/>
      <c r="L130" s="313"/>
    </row>
    <row r="131" spans="1:12" s="308" customFormat="1" ht="12.75" customHeight="1">
      <c r="A131" s="309" t="s">
        <v>103</v>
      </c>
      <c r="B131" s="449"/>
      <c r="C131" s="311"/>
      <c r="D131" s="311"/>
      <c r="E131" s="311"/>
      <c r="F131" s="311"/>
      <c r="G131" s="311"/>
      <c r="H131" s="312"/>
      <c r="I131" s="287"/>
      <c r="J131" s="313"/>
      <c r="K131" s="314"/>
      <c r="L131" s="313"/>
    </row>
    <row r="132" spans="1:12" s="308" customFormat="1" ht="12.75" customHeight="1">
      <c r="A132" s="309" t="s">
        <v>102</v>
      </c>
      <c r="B132" s="449"/>
      <c r="C132" s="311"/>
      <c r="D132" s="311"/>
      <c r="E132" s="311"/>
      <c r="F132" s="311"/>
      <c r="G132" s="311"/>
      <c r="H132" s="312"/>
      <c r="I132" s="287"/>
      <c r="J132" s="313"/>
      <c r="K132" s="314"/>
      <c r="L132" s="313"/>
    </row>
    <row r="133" spans="1:12" s="308" customFormat="1" ht="12.75" customHeight="1">
      <c r="A133" s="309" t="s">
        <v>101</v>
      </c>
      <c r="B133" s="449"/>
      <c r="C133" s="311"/>
      <c r="D133" s="311"/>
      <c r="E133" s="311"/>
      <c r="F133" s="311"/>
      <c r="G133" s="311"/>
      <c r="H133" s="312"/>
      <c r="I133" s="287"/>
      <c r="J133" s="313"/>
      <c r="K133" s="314"/>
      <c r="L133" s="313"/>
    </row>
    <row r="134" spans="1:12" s="308" customFormat="1" ht="12.75" customHeight="1">
      <c r="A134" s="309" t="s">
        <v>100</v>
      </c>
      <c r="B134" s="449"/>
      <c r="C134" s="311"/>
      <c r="D134" s="311"/>
      <c r="E134" s="311"/>
      <c r="F134" s="311"/>
      <c r="G134" s="311"/>
      <c r="H134" s="312"/>
      <c r="I134" s="287"/>
      <c r="J134" s="313"/>
      <c r="K134" s="314"/>
      <c r="L134" s="313"/>
    </row>
    <row r="135" spans="1:12" s="308" customFormat="1" ht="12.75" customHeight="1">
      <c r="A135" s="309" t="s">
        <v>99</v>
      </c>
      <c r="B135" s="449"/>
      <c r="C135" s="311"/>
      <c r="D135" s="311"/>
      <c r="E135" s="311"/>
      <c r="F135" s="311"/>
      <c r="G135" s="311"/>
      <c r="H135" s="312"/>
      <c r="I135" s="287"/>
      <c r="J135" s="313"/>
      <c r="K135" s="314"/>
      <c r="L135" s="313"/>
    </row>
    <row r="136" spans="1:12" s="308" customFormat="1" ht="12.75" customHeight="1">
      <c r="A136" s="309" t="s">
        <v>98</v>
      </c>
      <c r="B136" s="449"/>
      <c r="C136" s="311"/>
      <c r="D136" s="311"/>
      <c r="E136" s="311"/>
      <c r="F136" s="311"/>
      <c r="G136" s="311"/>
      <c r="H136" s="312"/>
      <c r="I136" s="287"/>
      <c r="J136" s="313"/>
      <c r="K136" s="314"/>
      <c r="L136" s="313"/>
    </row>
    <row r="137" spans="1:12" s="308" customFormat="1" ht="12.75" customHeight="1">
      <c r="A137" s="315"/>
      <c r="B137" s="449"/>
      <c r="C137" s="316">
        <f t="shared" ref="C137:H137" si="15">SUM(C130:C136)</f>
        <v>0</v>
      </c>
      <c r="D137" s="316">
        <f t="shared" si="15"/>
        <v>0</v>
      </c>
      <c r="E137" s="316">
        <f t="shared" si="15"/>
        <v>0</v>
      </c>
      <c r="F137" s="316">
        <f t="shared" si="15"/>
        <v>0</v>
      </c>
      <c r="G137" s="316">
        <f t="shared" si="15"/>
        <v>0</v>
      </c>
      <c r="H137" s="317">
        <f t="shared" si="15"/>
        <v>0</v>
      </c>
      <c r="I137" s="287"/>
      <c r="J137" s="319">
        <f>SUM(J130:J136)</f>
        <v>0</v>
      </c>
      <c r="K137" s="314"/>
      <c r="L137" s="319">
        <f>SUM(L130:L136)</f>
        <v>0</v>
      </c>
    </row>
    <row r="138" spans="1:12" s="308" customFormat="1" ht="12.75" customHeight="1">
      <c r="A138" s="309" t="s">
        <v>104</v>
      </c>
      <c r="B138" s="449" t="s">
        <v>96</v>
      </c>
      <c r="C138" s="311"/>
      <c r="D138" s="311"/>
      <c r="E138" s="311"/>
      <c r="F138" s="311"/>
      <c r="G138" s="311"/>
      <c r="H138" s="312"/>
      <c r="I138" s="287"/>
      <c r="J138" s="313"/>
      <c r="K138" s="314"/>
      <c r="L138" s="313"/>
    </row>
    <row r="139" spans="1:12" s="308" customFormat="1" ht="12.75" customHeight="1">
      <c r="A139" s="309" t="s">
        <v>103</v>
      </c>
      <c r="B139" s="449"/>
      <c r="C139" s="311"/>
      <c r="D139" s="311"/>
      <c r="E139" s="311"/>
      <c r="F139" s="311"/>
      <c r="G139" s="311"/>
      <c r="H139" s="312"/>
      <c r="I139" s="287"/>
      <c r="J139" s="313"/>
      <c r="K139" s="314"/>
      <c r="L139" s="313"/>
    </row>
    <row r="140" spans="1:12" s="308" customFormat="1" ht="12.75" customHeight="1">
      <c r="A140" s="309" t="s">
        <v>102</v>
      </c>
      <c r="B140" s="449"/>
      <c r="C140" s="311"/>
      <c r="D140" s="311"/>
      <c r="E140" s="311"/>
      <c r="F140" s="311"/>
      <c r="G140" s="311"/>
      <c r="H140" s="312"/>
      <c r="I140" s="287"/>
      <c r="J140" s="313"/>
      <c r="K140" s="314"/>
      <c r="L140" s="313"/>
    </row>
    <row r="141" spans="1:12" s="308" customFormat="1" ht="12.75" customHeight="1">
      <c r="A141" s="309" t="s">
        <v>101</v>
      </c>
      <c r="B141" s="449"/>
      <c r="C141" s="311"/>
      <c r="D141" s="311"/>
      <c r="E141" s="311"/>
      <c r="F141" s="311"/>
      <c r="G141" s="311"/>
      <c r="H141" s="312"/>
      <c r="I141" s="287"/>
      <c r="J141" s="313"/>
      <c r="K141" s="314"/>
      <c r="L141" s="313"/>
    </row>
    <row r="142" spans="1:12" s="308" customFormat="1" ht="12.75" customHeight="1">
      <c r="A142" s="309" t="s">
        <v>100</v>
      </c>
      <c r="B142" s="449"/>
      <c r="C142" s="311"/>
      <c r="D142" s="311"/>
      <c r="E142" s="311"/>
      <c r="F142" s="311"/>
      <c r="G142" s="311"/>
      <c r="H142" s="312"/>
      <c r="I142" s="287"/>
      <c r="J142" s="313"/>
      <c r="K142" s="314"/>
      <c r="L142" s="313"/>
    </row>
    <row r="143" spans="1:12" s="308" customFormat="1" ht="12.75" customHeight="1">
      <c r="A143" s="309" t="s">
        <v>99</v>
      </c>
      <c r="B143" s="449"/>
      <c r="C143" s="311"/>
      <c r="D143" s="311"/>
      <c r="E143" s="311"/>
      <c r="F143" s="311"/>
      <c r="G143" s="311"/>
      <c r="H143" s="312"/>
      <c r="I143" s="287"/>
      <c r="J143" s="313"/>
      <c r="K143" s="314"/>
      <c r="L143" s="313"/>
    </row>
    <row r="144" spans="1:12" s="308" customFormat="1" ht="12.75" customHeight="1">
      <c r="A144" s="309" t="s">
        <v>98</v>
      </c>
      <c r="B144" s="449"/>
      <c r="C144" s="311"/>
      <c r="D144" s="311"/>
      <c r="E144" s="311"/>
      <c r="F144" s="311"/>
      <c r="G144" s="311"/>
      <c r="H144" s="312"/>
      <c r="I144" s="287"/>
      <c r="J144" s="313"/>
      <c r="K144" s="314"/>
      <c r="L144" s="313"/>
    </row>
    <row r="145" spans="1:12" s="308" customFormat="1" ht="12.75" customHeight="1">
      <c r="A145" s="315"/>
      <c r="B145" s="449"/>
      <c r="C145" s="316">
        <f t="shared" ref="C145:H145" si="16">SUM(C138:C144)</f>
        <v>0</v>
      </c>
      <c r="D145" s="316">
        <f t="shared" si="16"/>
        <v>0</v>
      </c>
      <c r="E145" s="316">
        <f t="shared" si="16"/>
        <v>0</v>
      </c>
      <c r="F145" s="316">
        <f t="shared" si="16"/>
        <v>0</v>
      </c>
      <c r="G145" s="316">
        <f t="shared" si="16"/>
        <v>0</v>
      </c>
      <c r="H145" s="317">
        <f t="shared" si="16"/>
        <v>0</v>
      </c>
      <c r="I145" s="287"/>
      <c r="J145" s="319">
        <f>SUM(J138:J144)</f>
        <v>0</v>
      </c>
      <c r="K145" s="314"/>
      <c r="L145" s="319">
        <f>SUM(L138:L144)</f>
        <v>0</v>
      </c>
    </row>
    <row r="146" spans="1:12" s="308" customFormat="1" ht="12.75" customHeight="1">
      <c r="A146" s="309" t="s">
        <v>104</v>
      </c>
      <c r="B146" s="449" t="s">
        <v>78</v>
      </c>
      <c r="C146" s="311"/>
      <c r="D146" s="311"/>
      <c r="E146" s="311"/>
      <c r="F146" s="311"/>
      <c r="G146" s="311"/>
      <c r="H146" s="312"/>
      <c r="I146" s="287"/>
      <c r="J146" s="313"/>
      <c r="K146" s="314"/>
      <c r="L146" s="313"/>
    </row>
    <row r="147" spans="1:12" s="308" customFormat="1" ht="12.75" customHeight="1">
      <c r="A147" s="309" t="s">
        <v>103</v>
      </c>
      <c r="B147" s="449"/>
      <c r="C147" s="311"/>
      <c r="D147" s="311"/>
      <c r="E147" s="311"/>
      <c r="F147" s="311"/>
      <c r="G147" s="311"/>
      <c r="H147" s="312"/>
      <c r="I147" s="287"/>
      <c r="J147" s="313"/>
      <c r="K147" s="314"/>
      <c r="L147" s="313"/>
    </row>
    <row r="148" spans="1:12" s="308" customFormat="1" ht="12.75" customHeight="1">
      <c r="A148" s="309" t="s">
        <v>102</v>
      </c>
      <c r="B148" s="449"/>
      <c r="C148" s="311"/>
      <c r="D148" s="311"/>
      <c r="E148" s="311"/>
      <c r="F148" s="311"/>
      <c r="G148" s="311"/>
      <c r="H148" s="312"/>
      <c r="I148" s="287"/>
      <c r="J148" s="313"/>
      <c r="K148" s="314"/>
      <c r="L148" s="313"/>
    </row>
    <row r="149" spans="1:12" s="308" customFormat="1" ht="12.75" customHeight="1">
      <c r="A149" s="309" t="s">
        <v>101</v>
      </c>
      <c r="B149" s="449"/>
      <c r="C149" s="311"/>
      <c r="D149" s="311"/>
      <c r="E149" s="311"/>
      <c r="F149" s="311"/>
      <c r="G149" s="311"/>
      <c r="H149" s="312"/>
      <c r="I149" s="287"/>
      <c r="J149" s="313"/>
      <c r="K149" s="314"/>
      <c r="L149" s="313"/>
    </row>
    <row r="150" spans="1:12" s="308" customFormat="1" ht="12.75" customHeight="1">
      <c r="A150" s="309" t="s">
        <v>100</v>
      </c>
      <c r="B150" s="449"/>
      <c r="C150" s="311"/>
      <c r="D150" s="311"/>
      <c r="E150" s="311"/>
      <c r="F150" s="311"/>
      <c r="G150" s="311"/>
      <c r="H150" s="312"/>
      <c r="I150" s="287"/>
      <c r="J150" s="313"/>
      <c r="K150" s="314"/>
      <c r="L150" s="313"/>
    </row>
    <row r="151" spans="1:12" s="308" customFormat="1" ht="12.75" customHeight="1">
      <c r="A151" s="309" t="s">
        <v>99</v>
      </c>
      <c r="B151" s="449"/>
      <c r="C151" s="311"/>
      <c r="D151" s="311"/>
      <c r="E151" s="311"/>
      <c r="F151" s="311"/>
      <c r="G151" s="311"/>
      <c r="H151" s="312"/>
      <c r="I151" s="287"/>
      <c r="J151" s="313"/>
      <c r="K151" s="314"/>
      <c r="L151" s="313"/>
    </row>
    <row r="152" spans="1:12" s="308" customFormat="1" ht="12.75" customHeight="1">
      <c r="A152" s="309" t="s">
        <v>98</v>
      </c>
      <c r="B152" s="449"/>
      <c r="C152" s="311"/>
      <c r="D152" s="311"/>
      <c r="E152" s="311"/>
      <c r="F152" s="311"/>
      <c r="G152" s="311"/>
      <c r="H152" s="312"/>
      <c r="I152" s="287"/>
      <c r="J152" s="313"/>
      <c r="K152" s="314"/>
      <c r="L152" s="313"/>
    </row>
    <row r="153" spans="1:12" s="308" customFormat="1" ht="12.75" customHeight="1">
      <c r="A153" s="315"/>
      <c r="B153" s="449"/>
      <c r="C153" s="316">
        <f t="shared" ref="C153:H153" si="17">SUM(C146:C152)</f>
        <v>0</v>
      </c>
      <c r="D153" s="316">
        <f t="shared" si="17"/>
        <v>0</v>
      </c>
      <c r="E153" s="316">
        <f t="shared" si="17"/>
        <v>0</v>
      </c>
      <c r="F153" s="316">
        <f t="shared" si="17"/>
        <v>0</v>
      </c>
      <c r="G153" s="316">
        <f t="shared" si="17"/>
        <v>0</v>
      </c>
      <c r="H153" s="317">
        <f t="shared" si="17"/>
        <v>0</v>
      </c>
      <c r="I153" s="287"/>
      <c r="J153" s="319">
        <f>SUM(J146:J152)</f>
        <v>0</v>
      </c>
      <c r="K153" s="314"/>
      <c r="L153" s="319">
        <f>SUM(L146:L152)</f>
        <v>0</v>
      </c>
    </row>
    <row r="154" spans="1:12" s="308" customFormat="1" ht="12.75" customHeight="1">
      <c r="A154" s="309" t="s">
        <v>104</v>
      </c>
      <c r="B154" s="449" t="s">
        <v>79</v>
      </c>
      <c r="C154" s="311"/>
      <c r="D154" s="311"/>
      <c r="E154" s="311"/>
      <c r="F154" s="311"/>
      <c r="G154" s="311"/>
      <c r="H154" s="312"/>
      <c r="I154" s="287"/>
      <c r="J154" s="313"/>
      <c r="K154" s="314"/>
      <c r="L154" s="313"/>
    </row>
    <row r="155" spans="1:12" s="308" customFormat="1" ht="12.75" customHeight="1">
      <c r="A155" s="309" t="s">
        <v>103</v>
      </c>
      <c r="B155" s="449"/>
      <c r="C155" s="311"/>
      <c r="D155" s="311"/>
      <c r="E155" s="311"/>
      <c r="F155" s="311"/>
      <c r="G155" s="311"/>
      <c r="H155" s="312"/>
      <c r="I155" s="287"/>
      <c r="J155" s="313"/>
      <c r="K155" s="314"/>
      <c r="L155" s="313"/>
    </row>
    <row r="156" spans="1:12" s="308" customFormat="1" ht="12.75" customHeight="1">
      <c r="A156" s="309" t="s">
        <v>102</v>
      </c>
      <c r="B156" s="449"/>
      <c r="C156" s="311"/>
      <c r="D156" s="311"/>
      <c r="E156" s="311"/>
      <c r="F156" s="311"/>
      <c r="G156" s="311"/>
      <c r="H156" s="312"/>
      <c r="I156" s="287"/>
      <c r="J156" s="313"/>
      <c r="K156" s="314"/>
      <c r="L156" s="313"/>
    </row>
    <row r="157" spans="1:12" s="308" customFormat="1" ht="12.75" customHeight="1">
      <c r="A157" s="309" t="s">
        <v>101</v>
      </c>
      <c r="B157" s="449"/>
      <c r="C157" s="311"/>
      <c r="D157" s="311"/>
      <c r="E157" s="311"/>
      <c r="F157" s="311"/>
      <c r="G157" s="311"/>
      <c r="H157" s="312"/>
      <c r="I157" s="287"/>
      <c r="J157" s="313"/>
      <c r="K157" s="314"/>
      <c r="L157" s="313"/>
    </row>
    <row r="158" spans="1:12" s="308" customFormat="1" ht="12.75" customHeight="1">
      <c r="A158" s="309" t="s">
        <v>100</v>
      </c>
      <c r="B158" s="449"/>
      <c r="C158" s="311"/>
      <c r="D158" s="311"/>
      <c r="E158" s="311"/>
      <c r="F158" s="311"/>
      <c r="G158" s="311"/>
      <c r="H158" s="312"/>
      <c r="I158" s="287"/>
      <c r="J158" s="313"/>
      <c r="K158" s="314"/>
      <c r="L158" s="313"/>
    </row>
    <row r="159" spans="1:12" s="308" customFormat="1" ht="12.75" customHeight="1">
      <c r="A159" s="309" t="s">
        <v>99</v>
      </c>
      <c r="B159" s="449"/>
      <c r="C159" s="311"/>
      <c r="D159" s="311"/>
      <c r="E159" s="311"/>
      <c r="F159" s="311"/>
      <c r="G159" s="311"/>
      <c r="H159" s="312"/>
      <c r="I159" s="287"/>
      <c r="J159" s="313"/>
      <c r="K159" s="314"/>
      <c r="L159" s="313"/>
    </row>
    <row r="160" spans="1:12" s="308" customFormat="1" ht="12.75" customHeight="1">
      <c r="A160" s="309" t="s">
        <v>98</v>
      </c>
      <c r="B160" s="449"/>
      <c r="C160" s="311"/>
      <c r="D160" s="311"/>
      <c r="E160" s="311"/>
      <c r="F160" s="311"/>
      <c r="G160" s="311"/>
      <c r="H160" s="312"/>
      <c r="I160" s="287"/>
      <c r="J160" s="313"/>
      <c r="K160" s="314"/>
      <c r="L160" s="313"/>
    </row>
    <row r="161" spans="1:12" s="308" customFormat="1" ht="12.75" customHeight="1">
      <c r="A161" s="315"/>
      <c r="B161" s="449"/>
      <c r="C161" s="316">
        <f t="shared" ref="C161:H161" si="18">SUM(C154:C160)</f>
        <v>0</v>
      </c>
      <c r="D161" s="316">
        <f t="shared" si="18"/>
        <v>0</v>
      </c>
      <c r="E161" s="316">
        <f t="shared" si="18"/>
        <v>0</v>
      </c>
      <c r="F161" s="316">
        <f t="shared" si="18"/>
        <v>0</v>
      </c>
      <c r="G161" s="316">
        <f t="shared" si="18"/>
        <v>0</v>
      </c>
      <c r="H161" s="317">
        <f t="shared" si="18"/>
        <v>0</v>
      </c>
      <c r="I161" s="287"/>
      <c r="J161" s="319">
        <f>SUM(J154:J160)</f>
        <v>0</v>
      </c>
      <c r="K161" s="314"/>
      <c r="L161" s="319">
        <f>SUM(L154:L160)</f>
        <v>0</v>
      </c>
    </row>
    <row r="162" spans="1:12" s="308" customFormat="1" ht="12.75" customHeight="1">
      <c r="A162" s="309" t="s">
        <v>104</v>
      </c>
      <c r="B162" s="449" t="s">
        <v>80</v>
      </c>
      <c r="C162" s="311"/>
      <c r="D162" s="311"/>
      <c r="E162" s="311"/>
      <c r="F162" s="311"/>
      <c r="G162" s="311"/>
      <c r="H162" s="312"/>
      <c r="I162" s="287"/>
      <c r="J162" s="313"/>
      <c r="K162" s="314"/>
      <c r="L162" s="313"/>
    </row>
    <row r="163" spans="1:12" s="308" customFormat="1" ht="12.75" customHeight="1">
      <c r="A163" s="309" t="s">
        <v>103</v>
      </c>
      <c r="B163" s="449"/>
      <c r="C163" s="311"/>
      <c r="D163" s="311"/>
      <c r="E163" s="311"/>
      <c r="F163" s="311"/>
      <c r="G163" s="311"/>
      <c r="H163" s="312"/>
      <c r="I163" s="287"/>
      <c r="J163" s="313"/>
      <c r="K163" s="314"/>
      <c r="L163" s="313"/>
    </row>
    <row r="164" spans="1:12" s="308" customFormat="1" ht="12.75" customHeight="1">
      <c r="A164" s="309" t="s">
        <v>102</v>
      </c>
      <c r="B164" s="449"/>
      <c r="C164" s="311"/>
      <c r="D164" s="311"/>
      <c r="E164" s="311"/>
      <c r="F164" s="311"/>
      <c r="G164" s="311"/>
      <c r="H164" s="312"/>
      <c r="I164" s="287"/>
      <c r="J164" s="313"/>
      <c r="K164" s="314"/>
      <c r="L164" s="313"/>
    </row>
    <row r="165" spans="1:12" s="308" customFormat="1" ht="12.75" customHeight="1">
      <c r="A165" s="309" t="s">
        <v>101</v>
      </c>
      <c r="B165" s="449"/>
      <c r="C165" s="311"/>
      <c r="D165" s="311"/>
      <c r="E165" s="311"/>
      <c r="F165" s="311"/>
      <c r="G165" s="311"/>
      <c r="H165" s="312"/>
      <c r="I165" s="287"/>
      <c r="J165" s="313"/>
      <c r="K165" s="314"/>
      <c r="L165" s="313"/>
    </row>
    <row r="166" spans="1:12" s="308" customFormat="1" ht="12.75" customHeight="1">
      <c r="A166" s="309" t="s">
        <v>100</v>
      </c>
      <c r="B166" s="449"/>
      <c r="C166" s="311"/>
      <c r="D166" s="311"/>
      <c r="E166" s="311"/>
      <c r="F166" s="311"/>
      <c r="G166" s="311"/>
      <c r="H166" s="312"/>
      <c r="I166" s="287"/>
      <c r="J166" s="313"/>
      <c r="K166" s="314"/>
      <c r="L166" s="313"/>
    </row>
    <row r="167" spans="1:12" s="308" customFormat="1" ht="12.75" customHeight="1">
      <c r="A167" s="309" t="s">
        <v>99</v>
      </c>
      <c r="B167" s="449"/>
      <c r="C167" s="311"/>
      <c r="D167" s="311"/>
      <c r="E167" s="311"/>
      <c r="F167" s="311"/>
      <c r="G167" s="311"/>
      <c r="H167" s="312"/>
      <c r="I167" s="287"/>
      <c r="J167" s="313"/>
      <c r="K167" s="314"/>
      <c r="L167" s="313"/>
    </row>
    <row r="168" spans="1:12" s="308" customFormat="1" ht="12.75" customHeight="1">
      <c r="A168" s="309" t="s">
        <v>98</v>
      </c>
      <c r="B168" s="449"/>
      <c r="C168" s="311"/>
      <c r="D168" s="311"/>
      <c r="E168" s="311"/>
      <c r="F168" s="311"/>
      <c r="G168" s="311"/>
      <c r="H168" s="312"/>
      <c r="I168" s="287"/>
      <c r="J168" s="313"/>
      <c r="K168" s="314"/>
      <c r="L168" s="313"/>
    </row>
    <row r="169" spans="1:12" s="308" customFormat="1" ht="12.75" customHeight="1">
      <c r="A169" s="315"/>
      <c r="B169" s="449"/>
      <c r="C169" s="316">
        <f t="shared" ref="C169:H169" si="19">SUM(C162:C168)</f>
        <v>0</v>
      </c>
      <c r="D169" s="316">
        <f t="shared" si="19"/>
        <v>0</v>
      </c>
      <c r="E169" s="316">
        <f t="shared" si="19"/>
        <v>0</v>
      </c>
      <c r="F169" s="316">
        <f t="shared" si="19"/>
        <v>0</v>
      </c>
      <c r="G169" s="316">
        <f t="shared" si="19"/>
        <v>0</v>
      </c>
      <c r="H169" s="317">
        <f t="shared" si="19"/>
        <v>0</v>
      </c>
      <c r="I169" s="287"/>
      <c r="J169" s="319">
        <f>SUM(J162:J168)</f>
        <v>0</v>
      </c>
      <c r="K169" s="314"/>
      <c r="L169" s="319">
        <f>SUM(L162:L168)</f>
        <v>0</v>
      </c>
    </row>
    <row r="170" spans="1:12" s="308" customFormat="1" ht="12.75" customHeight="1">
      <c r="A170" s="309" t="s">
        <v>104</v>
      </c>
      <c r="B170" s="449" t="s">
        <v>81</v>
      </c>
      <c r="C170" s="311"/>
      <c r="D170" s="311"/>
      <c r="E170" s="311"/>
      <c r="F170" s="311"/>
      <c r="G170" s="311"/>
      <c r="H170" s="312"/>
      <c r="I170" s="287"/>
      <c r="J170" s="313"/>
      <c r="K170" s="314"/>
      <c r="L170" s="313"/>
    </row>
    <row r="171" spans="1:12" s="308" customFormat="1" ht="12.75" customHeight="1">
      <c r="A171" s="309" t="s">
        <v>103</v>
      </c>
      <c r="B171" s="449"/>
      <c r="C171" s="311"/>
      <c r="D171" s="311"/>
      <c r="E171" s="311"/>
      <c r="F171" s="311"/>
      <c r="G171" s="311"/>
      <c r="H171" s="312"/>
      <c r="I171" s="287"/>
      <c r="J171" s="313"/>
      <c r="K171" s="314"/>
      <c r="L171" s="313"/>
    </row>
    <row r="172" spans="1:12" s="308" customFormat="1" ht="12.75" customHeight="1">
      <c r="A172" s="309" t="s">
        <v>102</v>
      </c>
      <c r="B172" s="449"/>
      <c r="C172" s="311"/>
      <c r="D172" s="311"/>
      <c r="E172" s="311"/>
      <c r="F172" s="311"/>
      <c r="G172" s="311"/>
      <c r="H172" s="312"/>
      <c r="I172" s="287"/>
      <c r="J172" s="313"/>
      <c r="K172" s="314"/>
      <c r="L172" s="313"/>
    </row>
    <row r="173" spans="1:12" s="308" customFormat="1" ht="12.75" customHeight="1">
      <c r="A173" s="309" t="s">
        <v>101</v>
      </c>
      <c r="B173" s="449"/>
      <c r="C173" s="311"/>
      <c r="D173" s="311"/>
      <c r="E173" s="311"/>
      <c r="F173" s="311"/>
      <c r="G173" s="311"/>
      <c r="H173" s="312"/>
      <c r="I173" s="287"/>
      <c r="J173" s="313"/>
      <c r="K173" s="314"/>
      <c r="L173" s="313"/>
    </row>
    <row r="174" spans="1:12" s="308" customFormat="1" ht="12.75" customHeight="1">
      <c r="A174" s="309" t="s">
        <v>100</v>
      </c>
      <c r="B174" s="449"/>
      <c r="C174" s="311"/>
      <c r="D174" s="311"/>
      <c r="E174" s="311"/>
      <c r="F174" s="311"/>
      <c r="G174" s="311"/>
      <c r="H174" s="312"/>
      <c r="I174" s="287"/>
      <c r="J174" s="313"/>
      <c r="K174" s="314"/>
      <c r="L174" s="313"/>
    </row>
    <row r="175" spans="1:12" s="308" customFormat="1" ht="12.75" customHeight="1">
      <c r="A175" s="309" t="s">
        <v>99</v>
      </c>
      <c r="B175" s="449"/>
      <c r="C175" s="311"/>
      <c r="D175" s="311"/>
      <c r="E175" s="311"/>
      <c r="F175" s="311"/>
      <c r="G175" s="311"/>
      <c r="H175" s="312"/>
      <c r="I175" s="287"/>
      <c r="J175" s="313"/>
      <c r="K175" s="314"/>
      <c r="L175" s="313"/>
    </row>
    <row r="176" spans="1:12" s="308" customFormat="1" ht="12.75" customHeight="1">
      <c r="A176" s="309" t="s">
        <v>98</v>
      </c>
      <c r="B176" s="449"/>
      <c r="C176" s="311"/>
      <c r="D176" s="311"/>
      <c r="E176" s="311"/>
      <c r="F176" s="311"/>
      <c r="G176" s="311"/>
      <c r="H176" s="312"/>
      <c r="I176" s="287"/>
      <c r="J176" s="313"/>
      <c r="K176" s="314"/>
      <c r="L176" s="313"/>
    </row>
    <row r="177" spans="1:12" s="308" customFormat="1" ht="12.75" customHeight="1">
      <c r="A177" s="315"/>
      <c r="B177" s="449"/>
      <c r="C177" s="316">
        <f t="shared" ref="C177:H177" si="20">SUM(C170:C176)</f>
        <v>0</v>
      </c>
      <c r="D177" s="316">
        <f t="shared" si="20"/>
        <v>0</v>
      </c>
      <c r="E177" s="316">
        <f t="shared" si="20"/>
        <v>0</v>
      </c>
      <c r="F177" s="316">
        <f t="shared" si="20"/>
        <v>0</v>
      </c>
      <c r="G177" s="316">
        <f t="shared" si="20"/>
        <v>0</v>
      </c>
      <c r="H177" s="317">
        <f t="shared" si="20"/>
        <v>0</v>
      </c>
      <c r="I177" s="287"/>
      <c r="J177" s="319">
        <f>SUM(J170:J176)</f>
        <v>0</v>
      </c>
      <c r="K177" s="314"/>
      <c r="L177" s="319">
        <f>SUM(L170:L176)</f>
        <v>0</v>
      </c>
    </row>
    <row r="178" spans="1:12" s="308" customFormat="1" ht="12.75" customHeight="1">
      <c r="A178" s="321" t="s">
        <v>104</v>
      </c>
      <c r="B178" s="459" t="s">
        <v>90</v>
      </c>
      <c r="C178" s="310"/>
      <c r="D178" s="310"/>
      <c r="E178" s="310"/>
      <c r="F178" s="310"/>
      <c r="G178" s="310"/>
      <c r="H178" s="322"/>
      <c r="I178" s="287"/>
      <c r="J178" s="323"/>
      <c r="K178" s="314"/>
      <c r="L178" s="323"/>
    </row>
    <row r="179" spans="1:12" s="308" customFormat="1" ht="12.75" customHeight="1">
      <c r="A179" s="309" t="s">
        <v>103</v>
      </c>
      <c r="B179" s="449"/>
      <c r="C179" s="311"/>
      <c r="D179" s="311"/>
      <c r="E179" s="311"/>
      <c r="F179" s="311"/>
      <c r="G179" s="311"/>
      <c r="H179" s="312"/>
      <c r="I179" s="287"/>
      <c r="J179" s="313"/>
      <c r="K179" s="314"/>
      <c r="L179" s="313"/>
    </row>
    <row r="180" spans="1:12" s="308" customFormat="1" ht="12.75" customHeight="1">
      <c r="A180" s="309" t="s">
        <v>102</v>
      </c>
      <c r="B180" s="449"/>
      <c r="C180" s="311"/>
      <c r="D180" s="311"/>
      <c r="E180" s="311"/>
      <c r="F180" s="311"/>
      <c r="G180" s="311"/>
      <c r="H180" s="312"/>
      <c r="I180" s="287"/>
      <c r="J180" s="313"/>
      <c r="K180" s="314"/>
      <c r="L180" s="313"/>
    </row>
    <row r="181" spans="1:12" s="308" customFormat="1" ht="12.75" customHeight="1">
      <c r="A181" s="309" t="s">
        <v>101</v>
      </c>
      <c r="B181" s="449"/>
      <c r="C181" s="311"/>
      <c r="D181" s="311"/>
      <c r="E181" s="311"/>
      <c r="F181" s="311"/>
      <c r="G181" s="311"/>
      <c r="H181" s="312"/>
      <c r="I181" s="287"/>
      <c r="J181" s="313"/>
      <c r="K181" s="314"/>
      <c r="L181" s="313"/>
    </row>
    <row r="182" spans="1:12" s="308" customFormat="1" ht="12.75" customHeight="1">
      <c r="A182" s="309" t="s">
        <v>100</v>
      </c>
      <c r="B182" s="449"/>
      <c r="C182" s="311"/>
      <c r="D182" s="311"/>
      <c r="E182" s="311"/>
      <c r="F182" s="311"/>
      <c r="G182" s="311"/>
      <c r="H182" s="312"/>
      <c r="I182" s="287"/>
      <c r="J182" s="313"/>
      <c r="K182" s="314"/>
      <c r="L182" s="313"/>
    </row>
    <row r="183" spans="1:12" s="308" customFormat="1" ht="12.75" customHeight="1">
      <c r="A183" s="309" t="s">
        <v>99</v>
      </c>
      <c r="B183" s="449"/>
      <c r="C183" s="311"/>
      <c r="D183" s="311"/>
      <c r="E183" s="311"/>
      <c r="F183" s="311"/>
      <c r="G183" s="311"/>
      <c r="H183" s="312"/>
      <c r="I183" s="287"/>
      <c r="J183" s="313"/>
      <c r="K183" s="314"/>
      <c r="L183" s="313"/>
    </row>
    <row r="184" spans="1:12" s="308" customFormat="1" ht="12.75" customHeight="1">
      <c r="A184" s="309" t="s">
        <v>98</v>
      </c>
      <c r="B184" s="449"/>
      <c r="C184" s="311"/>
      <c r="D184" s="311"/>
      <c r="E184" s="311"/>
      <c r="F184" s="311"/>
      <c r="G184" s="311"/>
      <c r="H184" s="312"/>
      <c r="I184" s="287"/>
      <c r="J184" s="313"/>
      <c r="K184" s="314"/>
      <c r="L184" s="313"/>
    </row>
    <row r="185" spans="1:12" s="308" customFormat="1" ht="12.75" customHeight="1">
      <c r="A185" s="315"/>
      <c r="B185" s="449"/>
      <c r="C185" s="316">
        <f t="shared" ref="C185:H185" si="21">SUM(C178:C184)</f>
        <v>0</v>
      </c>
      <c r="D185" s="316">
        <f t="shared" si="21"/>
        <v>0</v>
      </c>
      <c r="E185" s="316">
        <f t="shared" si="21"/>
        <v>0</v>
      </c>
      <c r="F185" s="316">
        <f t="shared" si="21"/>
        <v>0</v>
      </c>
      <c r="G185" s="316">
        <f t="shared" si="21"/>
        <v>0</v>
      </c>
      <c r="H185" s="317">
        <f t="shared" si="21"/>
        <v>0</v>
      </c>
      <c r="I185" s="287"/>
      <c r="J185" s="319">
        <f>SUM(J178:J184)</f>
        <v>0</v>
      </c>
      <c r="K185" s="314"/>
      <c r="L185" s="319">
        <f>SUM(L178:L184)</f>
        <v>0</v>
      </c>
    </row>
    <row r="186" spans="1:12" s="308" customFormat="1" ht="12.75" customHeight="1">
      <c r="A186" s="309" t="s">
        <v>104</v>
      </c>
      <c r="B186" s="449" t="s">
        <v>82</v>
      </c>
      <c r="C186" s="311">
        <v>0</v>
      </c>
      <c r="D186" s="311">
        <v>0</v>
      </c>
      <c r="E186" s="311">
        <v>0</v>
      </c>
      <c r="F186" s="311">
        <v>0</v>
      </c>
      <c r="G186" s="311">
        <v>0</v>
      </c>
      <c r="H186" s="312">
        <v>0</v>
      </c>
      <c r="I186" s="287"/>
      <c r="J186" s="313">
        <v>0</v>
      </c>
      <c r="K186" s="314"/>
      <c r="L186" s="313">
        <v>0</v>
      </c>
    </row>
    <row r="187" spans="1:12" s="308" customFormat="1" ht="12.75" customHeight="1">
      <c r="A187" s="309" t="s">
        <v>103</v>
      </c>
      <c r="B187" s="449"/>
      <c r="C187" s="311">
        <v>0</v>
      </c>
      <c r="D187" s="311">
        <v>0</v>
      </c>
      <c r="E187" s="311">
        <v>0</v>
      </c>
      <c r="F187" s="311">
        <v>0</v>
      </c>
      <c r="G187" s="311">
        <v>0</v>
      </c>
      <c r="H187" s="312">
        <v>0</v>
      </c>
      <c r="I187" s="287"/>
      <c r="J187" s="313">
        <v>0</v>
      </c>
      <c r="K187" s="314"/>
      <c r="L187" s="313">
        <v>0</v>
      </c>
    </row>
    <row r="188" spans="1:12" s="308" customFormat="1" ht="12.75" customHeight="1">
      <c r="A188" s="309" t="s">
        <v>102</v>
      </c>
      <c r="B188" s="449"/>
      <c r="C188" s="311">
        <v>0</v>
      </c>
      <c r="D188" s="311">
        <v>0</v>
      </c>
      <c r="E188" s="311">
        <v>0</v>
      </c>
      <c r="F188" s="311">
        <v>0</v>
      </c>
      <c r="G188" s="311">
        <v>0</v>
      </c>
      <c r="H188" s="312">
        <v>0</v>
      </c>
      <c r="I188" s="287"/>
      <c r="J188" s="313">
        <v>0</v>
      </c>
      <c r="K188" s="314"/>
      <c r="L188" s="313">
        <v>0</v>
      </c>
    </row>
    <row r="189" spans="1:12" s="308" customFormat="1" ht="12.75" customHeight="1">
      <c r="A189" s="309" t="s">
        <v>101</v>
      </c>
      <c r="B189" s="449"/>
      <c r="C189" s="311">
        <v>0</v>
      </c>
      <c r="D189" s="311">
        <v>0</v>
      </c>
      <c r="E189" s="311">
        <v>0</v>
      </c>
      <c r="F189" s="311">
        <v>0</v>
      </c>
      <c r="G189" s="311">
        <v>0</v>
      </c>
      <c r="H189" s="312">
        <v>0</v>
      </c>
      <c r="I189" s="287"/>
      <c r="J189" s="313">
        <v>0</v>
      </c>
      <c r="K189" s="314"/>
      <c r="L189" s="313">
        <v>0</v>
      </c>
    </row>
    <row r="190" spans="1:12" s="308" customFormat="1" ht="12.75" customHeight="1">
      <c r="A190" s="309" t="s">
        <v>100</v>
      </c>
      <c r="B190" s="449"/>
      <c r="C190" s="311">
        <v>0</v>
      </c>
      <c r="D190" s="311">
        <v>0</v>
      </c>
      <c r="E190" s="311">
        <v>0</v>
      </c>
      <c r="F190" s="311">
        <v>0</v>
      </c>
      <c r="G190" s="311">
        <v>0</v>
      </c>
      <c r="H190" s="312">
        <v>0</v>
      </c>
      <c r="I190" s="287"/>
      <c r="J190" s="313">
        <v>0</v>
      </c>
      <c r="K190" s="314"/>
      <c r="L190" s="313">
        <v>0</v>
      </c>
    </row>
    <row r="191" spans="1:12" s="308" customFormat="1" ht="12.75" customHeight="1">
      <c r="A191" s="309" t="s">
        <v>99</v>
      </c>
      <c r="B191" s="449"/>
      <c r="C191" s="311">
        <v>4.9903000000000004</v>
      </c>
      <c r="D191" s="311">
        <v>0</v>
      </c>
      <c r="E191" s="311">
        <v>4.9903000000000004</v>
      </c>
      <c r="F191" s="311">
        <v>4.9903000000000004</v>
      </c>
      <c r="G191" s="311">
        <v>0</v>
      </c>
      <c r="H191" s="312">
        <v>0</v>
      </c>
      <c r="I191" s="287"/>
      <c r="J191" s="313">
        <v>0</v>
      </c>
      <c r="K191" s="314"/>
      <c r="L191" s="313">
        <v>0</v>
      </c>
    </row>
    <row r="192" spans="1:12" s="308" customFormat="1" ht="12.75" customHeight="1">
      <c r="A192" s="309" t="s">
        <v>98</v>
      </c>
      <c r="B192" s="449"/>
      <c r="C192" s="311">
        <v>0</v>
      </c>
      <c r="D192" s="311">
        <v>0</v>
      </c>
      <c r="E192" s="311">
        <v>0</v>
      </c>
      <c r="F192" s="311">
        <v>0</v>
      </c>
      <c r="G192" s="311">
        <v>0</v>
      </c>
      <c r="H192" s="312">
        <v>0</v>
      </c>
      <c r="I192" s="287"/>
      <c r="J192" s="313">
        <v>0</v>
      </c>
      <c r="K192" s="314"/>
      <c r="L192" s="313">
        <v>0</v>
      </c>
    </row>
    <row r="193" spans="1:12" s="308" customFormat="1" ht="12.75" customHeight="1">
      <c r="A193" s="315"/>
      <c r="B193" s="449"/>
      <c r="C193" s="316">
        <f t="shared" ref="C193:H193" si="22">SUM(C186:C192)</f>
        <v>4.9903000000000004</v>
      </c>
      <c r="D193" s="316">
        <f t="shared" si="22"/>
        <v>0</v>
      </c>
      <c r="E193" s="316">
        <f t="shared" si="22"/>
        <v>4.9903000000000004</v>
      </c>
      <c r="F193" s="316">
        <f t="shared" si="22"/>
        <v>4.9903000000000004</v>
      </c>
      <c r="G193" s="316">
        <f t="shared" si="22"/>
        <v>0</v>
      </c>
      <c r="H193" s="317">
        <f t="shared" si="22"/>
        <v>0</v>
      </c>
      <c r="I193" s="287"/>
      <c r="J193" s="319">
        <f>SUM(J186:J192)</f>
        <v>0</v>
      </c>
      <c r="K193" s="314"/>
      <c r="L193" s="319">
        <f>SUM(L186:L192)</f>
        <v>0</v>
      </c>
    </row>
    <row r="194" spans="1:12" s="308" customFormat="1" ht="12.75" customHeight="1">
      <c r="A194" s="309" t="s">
        <v>104</v>
      </c>
      <c r="B194" s="449" t="s">
        <v>83</v>
      </c>
      <c r="C194" s="311"/>
      <c r="D194" s="311"/>
      <c r="E194" s="311"/>
      <c r="F194" s="311"/>
      <c r="G194" s="311"/>
      <c r="H194" s="312"/>
      <c r="I194" s="287"/>
      <c r="J194" s="313"/>
      <c r="K194" s="314"/>
      <c r="L194" s="313"/>
    </row>
    <row r="195" spans="1:12" s="308" customFormat="1" ht="12.75" customHeight="1">
      <c r="A195" s="309" t="s">
        <v>103</v>
      </c>
      <c r="B195" s="449"/>
      <c r="C195" s="311"/>
      <c r="D195" s="311"/>
      <c r="E195" s="311"/>
      <c r="F195" s="311"/>
      <c r="G195" s="311"/>
      <c r="H195" s="312"/>
      <c r="I195" s="287"/>
      <c r="J195" s="313"/>
      <c r="K195" s="314"/>
      <c r="L195" s="313"/>
    </row>
    <row r="196" spans="1:12" s="308" customFormat="1" ht="12.75" customHeight="1">
      <c r="A196" s="309" t="s">
        <v>102</v>
      </c>
      <c r="B196" s="449"/>
      <c r="C196" s="311"/>
      <c r="D196" s="311"/>
      <c r="E196" s="311"/>
      <c r="F196" s="311"/>
      <c r="G196" s="311"/>
      <c r="H196" s="312"/>
      <c r="I196" s="287"/>
      <c r="J196" s="313"/>
      <c r="K196" s="314"/>
      <c r="L196" s="313"/>
    </row>
    <row r="197" spans="1:12" s="308" customFormat="1" ht="12.75" customHeight="1">
      <c r="A197" s="309" t="s">
        <v>101</v>
      </c>
      <c r="B197" s="449"/>
      <c r="C197" s="311"/>
      <c r="D197" s="311"/>
      <c r="E197" s="311"/>
      <c r="F197" s="311"/>
      <c r="G197" s="311"/>
      <c r="H197" s="312"/>
      <c r="I197" s="287"/>
      <c r="J197" s="313"/>
      <c r="K197" s="314"/>
      <c r="L197" s="313"/>
    </row>
    <row r="198" spans="1:12" s="308" customFormat="1" ht="12.75" customHeight="1">
      <c r="A198" s="309" t="s">
        <v>100</v>
      </c>
      <c r="B198" s="449"/>
      <c r="C198" s="311"/>
      <c r="D198" s="311"/>
      <c r="E198" s="311"/>
      <c r="F198" s="311"/>
      <c r="G198" s="311"/>
      <c r="H198" s="312"/>
      <c r="I198" s="287"/>
      <c r="J198" s="313"/>
      <c r="K198" s="314"/>
      <c r="L198" s="313"/>
    </row>
    <row r="199" spans="1:12" s="308" customFormat="1" ht="12.75" customHeight="1">
      <c r="A199" s="309" t="s">
        <v>99</v>
      </c>
      <c r="B199" s="449"/>
      <c r="C199" s="311"/>
      <c r="D199" s="311"/>
      <c r="E199" s="311"/>
      <c r="F199" s="311"/>
      <c r="G199" s="311"/>
      <c r="H199" s="312"/>
      <c r="I199" s="287"/>
      <c r="J199" s="313"/>
      <c r="K199" s="314"/>
      <c r="L199" s="313"/>
    </row>
    <row r="200" spans="1:12" s="308" customFormat="1" ht="12.75" customHeight="1">
      <c r="A200" s="309" t="s">
        <v>98</v>
      </c>
      <c r="B200" s="449"/>
      <c r="C200" s="311"/>
      <c r="D200" s="311"/>
      <c r="E200" s="311"/>
      <c r="F200" s="311"/>
      <c r="G200" s="311"/>
      <c r="H200" s="312"/>
      <c r="I200" s="287"/>
      <c r="J200" s="313"/>
      <c r="K200" s="314"/>
      <c r="L200" s="313"/>
    </row>
    <row r="201" spans="1:12" s="308" customFormat="1" ht="12.75" customHeight="1">
      <c r="A201" s="315"/>
      <c r="B201" s="449"/>
      <c r="C201" s="316">
        <f t="shared" ref="C201:H201" si="23">SUM(C194:C200)</f>
        <v>0</v>
      </c>
      <c r="D201" s="316">
        <f t="shared" si="23"/>
        <v>0</v>
      </c>
      <c r="E201" s="316">
        <f t="shared" si="23"/>
        <v>0</v>
      </c>
      <c r="F201" s="316">
        <f t="shared" si="23"/>
        <v>0</v>
      </c>
      <c r="G201" s="316">
        <f t="shared" si="23"/>
        <v>0</v>
      </c>
      <c r="H201" s="317">
        <f t="shared" si="23"/>
        <v>0</v>
      </c>
      <c r="I201" s="287"/>
      <c r="J201" s="319">
        <f>SUM(J194:J200)</f>
        <v>0</v>
      </c>
      <c r="K201" s="314"/>
      <c r="L201" s="319">
        <f>SUM(L194:L200)</f>
        <v>0</v>
      </c>
    </row>
    <row r="202" spans="1:12" s="308" customFormat="1" ht="12.75" customHeight="1">
      <c r="A202" s="309" t="s">
        <v>104</v>
      </c>
      <c r="B202" s="449" t="s">
        <v>84</v>
      </c>
      <c r="C202" s="311">
        <v>4.6771099999999999</v>
      </c>
      <c r="D202" s="311">
        <v>0</v>
      </c>
      <c r="E202" s="311">
        <v>4.6771099999999999</v>
      </c>
      <c r="F202" s="311">
        <v>4.6771099999999999</v>
      </c>
      <c r="G202" s="311">
        <v>0</v>
      </c>
      <c r="H202" s="312">
        <v>0</v>
      </c>
      <c r="I202" s="287"/>
      <c r="J202" s="313">
        <v>0</v>
      </c>
      <c r="K202" s="314"/>
      <c r="L202" s="313">
        <v>0</v>
      </c>
    </row>
    <row r="203" spans="1:12" s="308" customFormat="1" ht="12.75" customHeight="1">
      <c r="A203" s="309" t="s">
        <v>103</v>
      </c>
      <c r="B203" s="449"/>
      <c r="C203" s="311">
        <v>30.435269999999999</v>
      </c>
      <c r="D203" s="311">
        <v>0</v>
      </c>
      <c r="E203" s="311">
        <v>30.435269999999999</v>
      </c>
      <c r="F203" s="311">
        <v>30.435269999999999</v>
      </c>
      <c r="G203" s="311">
        <v>0</v>
      </c>
      <c r="H203" s="312">
        <v>0</v>
      </c>
      <c r="I203" s="287"/>
      <c r="J203" s="313">
        <v>0</v>
      </c>
      <c r="K203" s="314"/>
      <c r="L203" s="313">
        <v>0</v>
      </c>
    </row>
    <row r="204" spans="1:12" s="308" customFormat="1" ht="12.75" customHeight="1">
      <c r="A204" s="309" t="s">
        <v>102</v>
      </c>
      <c r="B204" s="449"/>
      <c r="C204" s="311">
        <v>64.255530000000007</v>
      </c>
      <c r="D204" s="311">
        <v>0</v>
      </c>
      <c r="E204" s="311">
        <v>64.255530000000007</v>
      </c>
      <c r="F204" s="311">
        <v>64.255530000000007</v>
      </c>
      <c r="G204" s="311">
        <v>0</v>
      </c>
      <c r="H204" s="312">
        <v>0</v>
      </c>
      <c r="I204" s="287"/>
      <c r="J204" s="313">
        <v>0</v>
      </c>
      <c r="K204" s="314"/>
      <c r="L204" s="313">
        <v>0</v>
      </c>
    </row>
    <row r="205" spans="1:12" s="308" customFormat="1" ht="12.75" customHeight="1">
      <c r="A205" s="309" t="s">
        <v>101</v>
      </c>
      <c r="B205" s="449"/>
      <c r="C205" s="311">
        <v>34.804070000000003</v>
      </c>
      <c r="D205" s="311">
        <v>0</v>
      </c>
      <c r="E205" s="311">
        <v>34.804070000000003</v>
      </c>
      <c r="F205" s="311">
        <v>34.804070000000003</v>
      </c>
      <c r="G205" s="311">
        <v>0</v>
      </c>
      <c r="H205" s="312">
        <v>0</v>
      </c>
      <c r="I205" s="287"/>
      <c r="J205" s="313">
        <v>0</v>
      </c>
      <c r="K205" s="314"/>
      <c r="L205" s="313">
        <v>0</v>
      </c>
    </row>
    <row r="206" spans="1:12" s="308" customFormat="1" ht="12.75" customHeight="1">
      <c r="A206" s="309" t="s">
        <v>100</v>
      </c>
      <c r="B206" s="449"/>
      <c r="C206" s="311">
        <v>25.565989999999999</v>
      </c>
      <c r="D206" s="311">
        <v>0</v>
      </c>
      <c r="E206" s="311">
        <v>25.565989999999999</v>
      </c>
      <c r="F206" s="311">
        <v>25.565989999999999</v>
      </c>
      <c r="G206" s="311">
        <v>0</v>
      </c>
      <c r="H206" s="312">
        <v>0</v>
      </c>
      <c r="I206" s="287"/>
      <c r="J206" s="313">
        <v>0</v>
      </c>
      <c r="K206" s="314"/>
      <c r="L206" s="313">
        <v>0</v>
      </c>
    </row>
    <row r="207" spans="1:12" s="308" customFormat="1" ht="12.75" customHeight="1">
      <c r="A207" s="309" t="s">
        <v>99</v>
      </c>
      <c r="B207" s="449"/>
      <c r="C207" s="311">
        <v>26.816859999999998</v>
      </c>
      <c r="D207" s="311">
        <v>0</v>
      </c>
      <c r="E207" s="311">
        <v>26.816859999999998</v>
      </c>
      <c r="F207" s="311">
        <v>26.816859999999998</v>
      </c>
      <c r="G207" s="311">
        <v>0</v>
      </c>
      <c r="H207" s="312">
        <v>0</v>
      </c>
      <c r="I207" s="287"/>
      <c r="J207" s="313">
        <v>0</v>
      </c>
      <c r="K207" s="314"/>
      <c r="L207" s="313">
        <v>0</v>
      </c>
    </row>
    <row r="208" spans="1:12" s="308" customFormat="1" ht="12.75" customHeight="1">
      <c r="A208" s="309" t="s">
        <v>98</v>
      </c>
      <c r="B208" s="449"/>
      <c r="C208" s="311">
        <v>0</v>
      </c>
      <c r="D208" s="311">
        <v>0</v>
      </c>
      <c r="E208" s="311">
        <v>0</v>
      </c>
      <c r="F208" s="311">
        <v>0</v>
      </c>
      <c r="G208" s="311">
        <v>0</v>
      </c>
      <c r="H208" s="312">
        <v>0</v>
      </c>
      <c r="I208" s="287"/>
      <c r="J208" s="313">
        <v>0</v>
      </c>
      <c r="K208" s="314"/>
      <c r="L208" s="313">
        <v>0</v>
      </c>
    </row>
    <row r="209" spans="1:12" s="308" customFormat="1" ht="12.75" customHeight="1">
      <c r="A209" s="315"/>
      <c r="B209" s="449"/>
      <c r="C209" s="316">
        <f t="shared" ref="C209:H209" si="24">SUM(C202:C208)</f>
        <v>186.55483000000001</v>
      </c>
      <c r="D209" s="316">
        <f t="shared" si="24"/>
        <v>0</v>
      </c>
      <c r="E209" s="316">
        <f t="shared" si="24"/>
        <v>186.55483000000001</v>
      </c>
      <c r="F209" s="316">
        <f t="shared" si="24"/>
        <v>186.55483000000001</v>
      </c>
      <c r="G209" s="316">
        <f t="shared" si="24"/>
        <v>0</v>
      </c>
      <c r="H209" s="317">
        <f t="shared" si="24"/>
        <v>0</v>
      </c>
      <c r="I209" s="287"/>
      <c r="J209" s="319">
        <f>SUM(J202:J208)</f>
        <v>0</v>
      </c>
      <c r="K209" s="314"/>
      <c r="L209" s="319">
        <f>SUM(L202:L208)</f>
        <v>0</v>
      </c>
    </row>
    <row r="210" spans="1:12" s="308" customFormat="1" ht="12.75" customHeight="1">
      <c r="A210" s="309" t="s">
        <v>104</v>
      </c>
      <c r="B210" s="449" t="s">
        <v>85</v>
      </c>
      <c r="C210" s="311"/>
      <c r="D210" s="311"/>
      <c r="E210" s="311"/>
      <c r="F210" s="311"/>
      <c r="G210" s="311"/>
      <c r="H210" s="312"/>
      <c r="I210" s="287"/>
      <c r="J210" s="313"/>
      <c r="K210" s="314"/>
      <c r="L210" s="313"/>
    </row>
    <row r="211" spans="1:12" s="308" customFormat="1" ht="12.75" customHeight="1">
      <c r="A211" s="309" t="s">
        <v>103</v>
      </c>
      <c r="B211" s="449"/>
      <c r="C211" s="311"/>
      <c r="D211" s="311"/>
      <c r="E211" s="311"/>
      <c r="F211" s="311"/>
      <c r="G211" s="311"/>
      <c r="H211" s="312"/>
      <c r="I211" s="287"/>
      <c r="J211" s="313"/>
      <c r="K211" s="314"/>
      <c r="L211" s="313"/>
    </row>
    <row r="212" spans="1:12" s="308" customFormat="1" ht="12.75" customHeight="1">
      <c r="A212" s="309" t="s">
        <v>102</v>
      </c>
      <c r="B212" s="449"/>
      <c r="C212" s="311"/>
      <c r="D212" s="311"/>
      <c r="E212" s="311"/>
      <c r="F212" s="311"/>
      <c r="G212" s="311"/>
      <c r="H212" s="312"/>
      <c r="I212" s="287"/>
      <c r="J212" s="313"/>
      <c r="K212" s="314"/>
      <c r="L212" s="313"/>
    </row>
    <row r="213" spans="1:12" s="308" customFormat="1" ht="12.75" customHeight="1">
      <c r="A213" s="309" t="s">
        <v>101</v>
      </c>
      <c r="B213" s="449"/>
      <c r="C213" s="311"/>
      <c r="D213" s="311"/>
      <c r="E213" s="311"/>
      <c r="F213" s="311"/>
      <c r="G213" s="311"/>
      <c r="H213" s="312"/>
      <c r="I213" s="287"/>
      <c r="J213" s="313"/>
      <c r="K213" s="314"/>
      <c r="L213" s="313"/>
    </row>
    <row r="214" spans="1:12" s="308" customFormat="1" ht="12.75" customHeight="1">
      <c r="A214" s="309" t="s">
        <v>100</v>
      </c>
      <c r="B214" s="449"/>
      <c r="C214" s="311"/>
      <c r="D214" s="311"/>
      <c r="E214" s="311"/>
      <c r="F214" s="311"/>
      <c r="G214" s="311"/>
      <c r="H214" s="312"/>
      <c r="I214" s="287"/>
      <c r="J214" s="313"/>
      <c r="K214" s="314"/>
      <c r="L214" s="313"/>
    </row>
    <row r="215" spans="1:12" s="308" customFormat="1" ht="12.75" customHeight="1">
      <c r="A215" s="309" t="s">
        <v>99</v>
      </c>
      <c r="B215" s="449"/>
      <c r="C215" s="311"/>
      <c r="D215" s="311"/>
      <c r="E215" s="311"/>
      <c r="F215" s="311"/>
      <c r="G215" s="311"/>
      <c r="H215" s="312"/>
      <c r="I215" s="287"/>
      <c r="J215" s="313"/>
      <c r="K215" s="314"/>
      <c r="L215" s="313"/>
    </row>
    <row r="216" spans="1:12" s="308" customFormat="1" ht="12.75" customHeight="1">
      <c r="A216" s="309" t="s">
        <v>98</v>
      </c>
      <c r="B216" s="449"/>
      <c r="C216" s="311"/>
      <c r="D216" s="311"/>
      <c r="E216" s="311"/>
      <c r="F216" s="311"/>
      <c r="G216" s="311"/>
      <c r="H216" s="312"/>
      <c r="I216" s="287"/>
      <c r="J216" s="313"/>
      <c r="K216" s="314"/>
      <c r="L216" s="313"/>
    </row>
    <row r="217" spans="1:12" s="308" customFormat="1" ht="12.75" customHeight="1">
      <c r="A217" s="315"/>
      <c r="B217" s="449"/>
      <c r="C217" s="316">
        <f t="shared" ref="C217:H217" si="25">SUM(C210:C216)</f>
        <v>0</v>
      </c>
      <c r="D217" s="316">
        <f t="shared" si="25"/>
        <v>0</v>
      </c>
      <c r="E217" s="316">
        <f t="shared" si="25"/>
        <v>0</v>
      </c>
      <c r="F217" s="316">
        <f t="shared" si="25"/>
        <v>0</v>
      </c>
      <c r="G217" s="316">
        <f t="shared" si="25"/>
        <v>0</v>
      </c>
      <c r="H217" s="317">
        <f t="shared" si="25"/>
        <v>0</v>
      </c>
      <c r="I217" s="287"/>
      <c r="J217" s="319">
        <f>SUM(J210:J216)</f>
        <v>0</v>
      </c>
      <c r="K217" s="314"/>
      <c r="L217" s="319">
        <f>SUM(L210:L216)</f>
        <v>0</v>
      </c>
    </row>
    <row r="218" spans="1:12" s="308" customFormat="1" ht="12.75" customHeight="1">
      <c r="A218" s="309" t="s">
        <v>104</v>
      </c>
      <c r="B218" s="449" t="s">
        <v>86</v>
      </c>
      <c r="C218" s="311"/>
      <c r="D218" s="311"/>
      <c r="E218" s="311"/>
      <c r="F218" s="311"/>
      <c r="G218" s="311"/>
      <c r="H218" s="312"/>
      <c r="I218" s="287"/>
      <c r="J218" s="313"/>
      <c r="K218" s="314"/>
      <c r="L218" s="313"/>
    </row>
    <row r="219" spans="1:12" s="308" customFormat="1" ht="12.75" customHeight="1">
      <c r="A219" s="309" t="s">
        <v>103</v>
      </c>
      <c r="B219" s="449"/>
      <c r="C219" s="311"/>
      <c r="D219" s="311"/>
      <c r="E219" s="311"/>
      <c r="F219" s="311"/>
      <c r="G219" s="311"/>
      <c r="H219" s="312"/>
      <c r="I219" s="287"/>
      <c r="J219" s="313"/>
      <c r="K219" s="314"/>
      <c r="L219" s="313"/>
    </row>
    <row r="220" spans="1:12" s="308" customFormat="1" ht="12.75" customHeight="1">
      <c r="A220" s="309" t="s">
        <v>102</v>
      </c>
      <c r="B220" s="449"/>
      <c r="C220" s="311"/>
      <c r="D220" s="311"/>
      <c r="E220" s="311"/>
      <c r="F220" s="311"/>
      <c r="G220" s="311"/>
      <c r="H220" s="312"/>
      <c r="I220" s="287"/>
      <c r="J220" s="313"/>
      <c r="K220" s="314"/>
      <c r="L220" s="313"/>
    </row>
    <row r="221" spans="1:12" s="308" customFormat="1" ht="12.75" customHeight="1">
      <c r="A221" s="309" t="s">
        <v>101</v>
      </c>
      <c r="B221" s="449"/>
      <c r="C221" s="311"/>
      <c r="D221" s="311"/>
      <c r="E221" s="311"/>
      <c r="F221" s="311"/>
      <c r="G221" s="311"/>
      <c r="H221" s="312"/>
      <c r="I221" s="287"/>
      <c r="J221" s="313"/>
      <c r="K221" s="314"/>
      <c r="L221" s="313"/>
    </row>
    <row r="222" spans="1:12" s="308" customFormat="1" ht="12.75" customHeight="1">
      <c r="A222" s="309" t="s">
        <v>100</v>
      </c>
      <c r="B222" s="449"/>
      <c r="C222" s="311"/>
      <c r="D222" s="311"/>
      <c r="E222" s="311"/>
      <c r="F222" s="311"/>
      <c r="G222" s="311"/>
      <c r="H222" s="312"/>
      <c r="I222" s="287"/>
      <c r="J222" s="313"/>
      <c r="K222" s="314"/>
      <c r="L222" s="313"/>
    </row>
    <row r="223" spans="1:12" s="308" customFormat="1" ht="12.75" customHeight="1">
      <c r="A223" s="309" t="s">
        <v>99</v>
      </c>
      <c r="B223" s="449"/>
      <c r="C223" s="311"/>
      <c r="D223" s="311"/>
      <c r="E223" s="311"/>
      <c r="F223" s="311"/>
      <c r="G223" s="311"/>
      <c r="H223" s="312"/>
      <c r="I223" s="287"/>
      <c r="J223" s="313"/>
      <c r="K223" s="314"/>
      <c r="L223" s="313"/>
    </row>
    <row r="224" spans="1:12" s="308" customFormat="1" ht="12.75" customHeight="1">
      <c r="A224" s="309" t="s">
        <v>98</v>
      </c>
      <c r="B224" s="449"/>
      <c r="C224" s="311"/>
      <c r="D224" s="311"/>
      <c r="E224" s="311"/>
      <c r="F224" s="311"/>
      <c r="G224" s="311"/>
      <c r="H224" s="312"/>
      <c r="I224" s="287"/>
      <c r="J224" s="313"/>
      <c r="K224" s="314"/>
      <c r="L224" s="313"/>
    </row>
    <row r="225" spans="1:12" s="308" customFormat="1" ht="12.75" customHeight="1">
      <c r="A225" s="315"/>
      <c r="B225" s="449"/>
      <c r="C225" s="316">
        <f t="shared" ref="C225:H225" si="26">SUM(C218:C224)</f>
        <v>0</v>
      </c>
      <c r="D225" s="316">
        <f t="shared" si="26"/>
        <v>0</v>
      </c>
      <c r="E225" s="316">
        <f t="shared" si="26"/>
        <v>0</v>
      </c>
      <c r="F225" s="316">
        <f t="shared" si="26"/>
        <v>0</v>
      </c>
      <c r="G225" s="316">
        <f t="shared" si="26"/>
        <v>0</v>
      </c>
      <c r="H225" s="317">
        <f t="shared" si="26"/>
        <v>0</v>
      </c>
      <c r="I225" s="287"/>
      <c r="J225" s="319">
        <f>SUM(J218:J224)</f>
        <v>0</v>
      </c>
      <c r="K225" s="314"/>
      <c r="L225" s="319">
        <f>SUM(L218:L224)</f>
        <v>0</v>
      </c>
    </row>
    <row r="226" spans="1:12" s="308" customFormat="1" ht="12.75" customHeight="1">
      <c r="A226" s="309" t="s">
        <v>104</v>
      </c>
      <c r="B226" s="449" t="s">
        <v>87</v>
      </c>
      <c r="C226" s="311"/>
      <c r="D226" s="311"/>
      <c r="E226" s="311"/>
      <c r="F226" s="311"/>
      <c r="G226" s="311"/>
      <c r="H226" s="312"/>
      <c r="I226" s="287"/>
      <c r="J226" s="313"/>
      <c r="K226" s="314"/>
      <c r="L226" s="313"/>
    </row>
    <row r="227" spans="1:12" s="308" customFormat="1" ht="12.75" customHeight="1">
      <c r="A227" s="309" t="s">
        <v>103</v>
      </c>
      <c r="B227" s="449"/>
      <c r="C227" s="311"/>
      <c r="D227" s="311"/>
      <c r="E227" s="311"/>
      <c r="F227" s="311"/>
      <c r="G227" s="311"/>
      <c r="H227" s="312"/>
      <c r="I227" s="287"/>
      <c r="J227" s="313"/>
      <c r="K227" s="314"/>
      <c r="L227" s="313"/>
    </row>
    <row r="228" spans="1:12" s="308" customFormat="1" ht="12.75" customHeight="1">
      <c r="A228" s="309" t="s">
        <v>102</v>
      </c>
      <c r="B228" s="449"/>
      <c r="C228" s="311"/>
      <c r="D228" s="311"/>
      <c r="E228" s="311"/>
      <c r="F228" s="311"/>
      <c r="G228" s="311"/>
      <c r="H228" s="312"/>
      <c r="I228" s="287"/>
      <c r="J228" s="313"/>
      <c r="K228" s="314"/>
      <c r="L228" s="313"/>
    </row>
    <row r="229" spans="1:12" s="308" customFormat="1" ht="12.75" customHeight="1">
      <c r="A229" s="309" t="s">
        <v>101</v>
      </c>
      <c r="B229" s="449"/>
      <c r="C229" s="311"/>
      <c r="D229" s="311"/>
      <c r="E229" s="311"/>
      <c r="F229" s="311"/>
      <c r="G229" s="311"/>
      <c r="H229" s="312"/>
      <c r="I229" s="287"/>
      <c r="J229" s="313"/>
      <c r="K229" s="314"/>
      <c r="L229" s="313"/>
    </row>
    <row r="230" spans="1:12" s="308" customFormat="1" ht="12.75" customHeight="1">
      <c r="A230" s="309" t="s">
        <v>100</v>
      </c>
      <c r="B230" s="449"/>
      <c r="C230" s="311"/>
      <c r="D230" s="311"/>
      <c r="E230" s="311"/>
      <c r="F230" s="311"/>
      <c r="G230" s="311"/>
      <c r="H230" s="312"/>
      <c r="I230" s="287"/>
      <c r="J230" s="313"/>
      <c r="K230" s="314"/>
      <c r="L230" s="313"/>
    </row>
    <row r="231" spans="1:12" s="308" customFormat="1" ht="12.75" customHeight="1">
      <c r="A231" s="309" t="s">
        <v>99</v>
      </c>
      <c r="B231" s="449"/>
      <c r="C231" s="311"/>
      <c r="D231" s="311"/>
      <c r="E231" s="311"/>
      <c r="F231" s="311"/>
      <c r="G231" s="311"/>
      <c r="H231" s="312"/>
      <c r="I231" s="287"/>
      <c r="J231" s="313"/>
      <c r="K231" s="314"/>
      <c r="L231" s="313"/>
    </row>
    <row r="232" spans="1:12" s="308" customFormat="1" ht="12.75" customHeight="1">
      <c r="A232" s="309" t="s">
        <v>98</v>
      </c>
      <c r="B232" s="449"/>
      <c r="C232" s="311"/>
      <c r="D232" s="311"/>
      <c r="E232" s="311"/>
      <c r="F232" s="311"/>
      <c r="G232" s="311"/>
      <c r="H232" s="312"/>
      <c r="I232" s="287"/>
      <c r="J232" s="313"/>
      <c r="K232" s="314"/>
      <c r="L232" s="313"/>
    </row>
    <row r="233" spans="1:12" s="308" customFormat="1" ht="12.75" customHeight="1">
      <c r="A233" s="315"/>
      <c r="B233" s="449"/>
      <c r="C233" s="316">
        <f t="shared" ref="C233:H233" si="27">SUM(C226:C232)</f>
        <v>0</v>
      </c>
      <c r="D233" s="316">
        <f t="shared" si="27"/>
        <v>0</v>
      </c>
      <c r="E233" s="316">
        <f t="shared" si="27"/>
        <v>0</v>
      </c>
      <c r="F233" s="316">
        <f t="shared" si="27"/>
        <v>0</v>
      </c>
      <c r="G233" s="316">
        <f t="shared" si="27"/>
        <v>0</v>
      </c>
      <c r="H233" s="317">
        <f t="shared" si="27"/>
        <v>0</v>
      </c>
      <c r="I233" s="287"/>
      <c r="J233" s="319">
        <f>SUM(J226:J232)</f>
        <v>0</v>
      </c>
      <c r="K233" s="314"/>
      <c r="L233" s="319">
        <f>SUM(L226:L232)</f>
        <v>0</v>
      </c>
    </row>
    <row r="234" spans="1:12" s="308" customFormat="1" ht="12.75" customHeight="1">
      <c r="A234" s="309" t="s">
        <v>104</v>
      </c>
      <c r="B234" s="449" t="s">
        <v>88</v>
      </c>
      <c r="C234" s="311"/>
      <c r="D234" s="311"/>
      <c r="E234" s="311"/>
      <c r="F234" s="311"/>
      <c r="G234" s="311"/>
      <c r="H234" s="312"/>
      <c r="I234" s="287"/>
      <c r="J234" s="313"/>
      <c r="K234" s="314"/>
      <c r="L234" s="313"/>
    </row>
    <row r="235" spans="1:12" s="308" customFormat="1" ht="12.75" customHeight="1">
      <c r="A235" s="309" t="s">
        <v>103</v>
      </c>
      <c r="B235" s="449"/>
      <c r="C235" s="311"/>
      <c r="D235" s="311"/>
      <c r="E235" s="311"/>
      <c r="F235" s="311"/>
      <c r="G235" s="311"/>
      <c r="H235" s="312"/>
      <c r="I235" s="287"/>
      <c r="J235" s="313"/>
      <c r="K235" s="314"/>
      <c r="L235" s="313"/>
    </row>
    <row r="236" spans="1:12" s="308" customFormat="1" ht="12.75" customHeight="1">
      <c r="A236" s="309" t="s">
        <v>102</v>
      </c>
      <c r="B236" s="449"/>
      <c r="C236" s="311"/>
      <c r="D236" s="311"/>
      <c r="E236" s="311"/>
      <c r="F236" s="311"/>
      <c r="G236" s="311"/>
      <c r="H236" s="312"/>
      <c r="I236" s="287"/>
      <c r="J236" s="313"/>
      <c r="K236" s="314"/>
      <c r="L236" s="313"/>
    </row>
    <row r="237" spans="1:12" s="308" customFormat="1" ht="12.75" customHeight="1">
      <c r="A237" s="309" t="s">
        <v>101</v>
      </c>
      <c r="B237" s="449"/>
      <c r="C237" s="311"/>
      <c r="D237" s="311"/>
      <c r="E237" s="311"/>
      <c r="F237" s="311"/>
      <c r="G237" s="311"/>
      <c r="H237" s="312"/>
      <c r="I237" s="287"/>
      <c r="J237" s="313"/>
      <c r="K237" s="314"/>
      <c r="L237" s="313"/>
    </row>
    <row r="238" spans="1:12" s="308" customFormat="1" ht="12.75" customHeight="1">
      <c r="A238" s="309" t="s">
        <v>100</v>
      </c>
      <c r="B238" s="449"/>
      <c r="C238" s="311"/>
      <c r="D238" s="311"/>
      <c r="E238" s="311"/>
      <c r="F238" s="311"/>
      <c r="G238" s="311"/>
      <c r="H238" s="312"/>
      <c r="I238" s="287"/>
      <c r="J238" s="313"/>
      <c r="K238" s="314"/>
      <c r="L238" s="313"/>
    </row>
    <row r="239" spans="1:12" s="308" customFormat="1" ht="12.75" customHeight="1">
      <c r="A239" s="309" t="s">
        <v>99</v>
      </c>
      <c r="B239" s="449"/>
      <c r="C239" s="311"/>
      <c r="D239" s="311"/>
      <c r="E239" s="311"/>
      <c r="F239" s="311"/>
      <c r="G239" s="311"/>
      <c r="H239" s="312"/>
      <c r="I239" s="287"/>
      <c r="J239" s="313"/>
      <c r="K239" s="314"/>
      <c r="L239" s="313"/>
    </row>
    <row r="240" spans="1:12" s="308" customFormat="1" ht="12.75" customHeight="1">
      <c r="A240" s="309" t="s">
        <v>98</v>
      </c>
      <c r="B240" s="449"/>
      <c r="C240" s="311"/>
      <c r="D240" s="311"/>
      <c r="E240" s="311"/>
      <c r="F240" s="311"/>
      <c r="G240" s="311"/>
      <c r="H240" s="312"/>
      <c r="I240" s="287"/>
      <c r="J240" s="313"/>
      <c r="K240" s="314"/>
      <c r="L240" s="313"/>
    </row>
    <row r="241" spans="1:12" s="308" customFormat="1" ht="12.75" customHeight="1">
      <c r="A241" s="315"/>
      <c r="B241" s="449"/>
      <c r="C241" s="316">
        <f t="shared" ref="C241:H241" si="28">SUM(C234:C240)</f>
        <v>0</v>
      </c>
      <c r="D241" s="316">
        <f t="shared" si="28"/>
        <v>0</v>
      </c>
      <c r="E241" s="316">
        <f t="shared" si="28"/>
        <v>0</v>
      </c>
      <c r="F241" s="316">
        <f t="shared" si="28"/>
        <v>0</v>
      </c>
      <c r="G241" s="316">
        <f t="shared" si="28"/>
        <v>0</v>
      </c>
      <c r="H241" s="317">
        <f t="shared" si="28"/>
        <v>0</v>
      </c>
      <c r="I241" s="287"/>
      <c r="J241" s="319">
        <f>SUM(J234:J240)</f>
        <v>0</v>
      </c>
      <c r="K241" s="314"/>
      <c r="L241" s="319">
        <f>SUM(L234:L240)</f>
        <v>0</v>
      </c>
    </row>
    <row r="242" spans="1:12" s="308" customFormat="1" ht="12.75" customHeight="1">
      <c r="A242" s="309" t="s">
        <v>104</v>
      </c>
      <c r="B242" s="449" t="s">
        <v>89</v>
      </c>
      <c r="C242" s="311"/>
      <c r="D242" s="311"/>
      <c r="E242" s="311">
        <v>0</v>
      </c>
      <c r="F242" s="311">
        <v>0</v>
      </c>
      <c r="G242" s="311">
        <v>0</v>
      </c>
      <c r="H242" s="312">
        <v>0</v>
      </c>
      <c r="I242" s="287"/>
      <c r="J242" s="313">
        <v>0</v>
      </c>
      <c r="K242" s="314"/>
      <c r="L242" s="313">
        <v>0</v>
      </c>
    </row>
    <row r="243" spans="1:12" s="308" customFormat="1" ht="12.75" customHeight="1">
      <c r="A243" s="309" t="s">
        <v>103</v>
      </c>
      <c r="B243" s="449"/>
      <c r="C243" s="311"/>
      <c r="D243" s="311"/>
      <c r="E243" s="311">
        <v>0</v>
      </c>
      <c r="F243" s="311">
        <v>0</v>
      </c>
      <c r="G243" s="311">
        <v>0</v>
      </c>
      <c r="H243" s="312">
        <v>0</v>
      </c>
      <c r="I243" s="287"/>
      <c r="J243" s="313">
        <v>0</v>
      </c>
      <c r="K243" s="314"/>
      <c r="L243" s="313">
        <v>0</v>
      </c>
    </row>
    <row r="244" spans="1:12" s="308" customFormat="1" ht="12.75" customHeight="1">
      <c r="A244" s="309" t="s">
        <v>102</v>
      </c>
      <c r="B244" s="449"/>
      <c r="C244" s="311"/>
      <c r="D244" s="311"/>
      <c r="E244" s="311">
        <v>0</v>
      </c>
      <c r="F244" s="311">
        <v>0</v>
      </c>
      <c r="G244" s="311">
        <v>0</v>
      </c>
      <c r="H244" s="312">
        <v>0</v>
      </c>
      <c r="I244" s="287"/>
      <c r="J244" s="313">
        <v>0</v>
      </c>
      <c r="K244" s="314"/>
      <c r="L244" s="313">
        <v>0</v>
      </c>
    </row>
    <row r="245" spans="1:12" s="308" customFormat="1" ht="12.75" customHeight="1">
      <c r="A245" s="309" t="s">
        <v>101</v>
      </c>
      <c r="B245" s="449"/>
      <c r="C245" s="311"/>
      <c r="D245" s="311"/>
      <c r="E245" s="311">
        <v>0</v>
      </c>
      <c r="F245" s="311">
        <v>0</v>
      </c>
      <c r="G245" s="311">
        <v>0</v>
      </c>
      <c r="H245" s="312">
        <v>0</v>
      </c>
      <c r="I245" s="287"/>
      <c r="J245" s="313">
        <v>0</v>
      </c>
      <c r="K245" s="314"/>
      <c r="L245" s="313">
        <v>0</v>
      </c>
    </row>
    <row r="246" spans="1:12" s="308" customFormat="1" ht="12.75" customHeight="1">
      <c r="A246" s="309" t="s">
        <v>100</v>
      </c>
      <c r="B246" s="449"/>
      <c r="C246" s="311"/>
      <c r="D246" s="311"/>
      <c r="E246" s="311">
        <v>0</v>
      </c>
      <c r="F246" s="311">
        <v>0</v>
      </c>
      <c r="G246" s="311">
        <v>0</v>
      </c>
      <c r="H246" s="312">
        <v>0</v>
      </c>
      <c r="I246" s="287"/>
      <c r="J246" s="313">
        <v>0</v>
      </c>
      <c r="K246" s="314"/>
      <c r="L246" s="313">
        <v>0</v>
      </c>
    </row>
    <row r="247" spans="1:12" s="308" customFormat="1" ht="12.75" customHeight="1">
      <c r="A247" s="309" t="s">
        <v>99</v>
      </c>
      <c r="B247" s="449"/>
      <c r="C247" s="311"/>
      <c r="D247" s="311"/>
      <c r="E247" s="311">
        <v>0</v>
      </c>
      <c r="F247" s="311">
        <v>0</v>
      </c>
      <c r="G247" s="311">
        <v>0</v>
      </c>
      <c r="H247" s="312">
        <v>0</v>
      </c>
      <c r="I247" s="287"/>
      <c r="J247" s="313">
        <v>0</v>
      </c>
      <c r="K247" s="314"/>
      <c r="L247" s="313">
        <v>-0.79512053441766362</v>
      </c>
    </row>
    <row r="248" spans="1:12" s="308" customFormat="1" ht="12.75" customHeight="1">
      <c r="A248" s="309" t="s">
        <v>98</v>
      </c>
      <c r="B248" s="449"/>
      <c r="C248" s="311"/>
      <c r="D248" s="311"/>
      <c r="E248" s="311">
        <v>0</v>
      </c>
      <c r="F248" s="311">
        <v>0</v>
      </c>
      <c r="G248" s="311">
        <v>0</v>
      </c>
      <c r="H248" s="312">
        <v>0</v>
      </c>
      <c r="I248" s="287"/>
      <c r="J248" s="313">
        <v>0</v>
      </c>
      <c r="K248" s="314"/>
      <c r="L248" s="313">
        <v>0</v>
      </c>
    </row>
    <row r="249" spans="1:12" s="308" customFormat="1" ht="12.75" customHeight="1" thickBot="1">
      <c r="A249" s="324"/>
      <c r="B249" s="460"/>
      <c r="C249" s="325">
        <f t="shared" ref="C249:H249" si="29">SUM(C242:C248)</f>
        <v>0</v>
      </c>
      <c r="D249" s="325">
        <f t="shared" si="29"/>
        <v>0</v>
      </c>
      <c r="E249" s="325">
        <f t="shared" si="29"/>
        <v>0</v>
      </c>
      <c r="F249" s="325">
        <f t="shared" si="29"/>
        <v>0</v>
      </c>
      <c r="G249" s="325">
        <f t="shared" si="29"/>
        <v>0</v>
      </c>
      <c r="H249" s="326">
        <f t="shared" si="29"/>
        <v>0</v>
      </c>
      <c r="I249" s="287"/>
      <c r="J249" s="327">
        <f>SUM(J242:J248)</f>
        <v>0</v>
      </c>
      <c r="K249" s="314"/>
      <c r="L249" s="327">
        <f>SUM(L242:L248)</f>
        <v>-0.79512053441766362</v>
      </c>
    </row>
    <row r="250" spans="1:12" s="308" customFormat="1" ht="15" customHeight="1" thickBot="1">
      <c r="A250" s="328"/>
      <c r="B250" s="328"/>
      <c r="C250" s="328"/>
      <c r="D250" s="328"/>
      <c r="E250" s="328"/>
      <c r="F250" s="329"/>
      <c r="G250" s="329"/>
      <c r="H250" s="330"/>
      <c r="I250" s="286"/>
      <c r="J250" s="331"/>
      <c r="K250" s="331"/>
      <c r="L250" s="331"/>
    </row>
    <row r="251" spans="1:12" s="338" customFormat="1" ht="12.75" customHeight="1" thickBot="1">
      <c r="A251" s="332"/>
      <c r="B251" s="333" t="s">
        <v>147</v>
      </c>
      <c r="C251" s="333">
        <f t="shared" ref="C251:L251" si="30">C249+C241+C233+C225+C217+C209+C201+C193+C185+C177+C169+C161+C153+C145+C137+C129+C121+C113+C105+C97+C89+C81+C73+C65+C57+C49+C41+C33+C25+C17</f>
        <v>19347.360344292942</v>
      </c>
      <c r="D251" s="333">
        <f t="shared" si="30"/>
        <v>5913.4970000000003</v>
      </c>
      <c r="E251" s="333">
        <f>E249+E241+E233+E225+E217+E209+E201+E193+E185+E177+E169+E161+E153+E145+E137+E129+E121+E113+E105+E97+E89+E81+E73+E65+E57+E49+E41+E33+E25+E17</f>
        <v>13433.86334429294</v>
      </c>
      <c r="F251" s="333">
        <f t="shared" si="30"/>
        <v>1688.9171156478453</v>
      </c>
      <c r="G251" s="333">
        <f t="shared" si="30"/>
        <v>0</v>
      </c>
      <c r="H251" s="334">
        <f t="shared" si="30"/>
        <v>1010.5167892980754</v>
      </c>
      <c r="I251" s="335"/>
      <c r="J251" s="336">
        <f t="shared" si="30"/>
        <v>289.54546618469999</v>
      </c>
      <c r="K251" s="337"/>
      <c r="L251" s="336">
        <f t="shared" si="30"/>
        <v>9.1757844655823373</v>
      </c>
    </row>
    <row r="252" spans="1:12" ht="13.5" thickBot="1">
      <c r="E252" s="284"/>
      <c r="J252" s="314"/>
      <c r="K252" s="314"/>
      <c r="L252" s="314"/>
    </row>
    <row r="253" spans="1:12">
      <c r="A253" s="339" t="s">
        <v>104</v>
      </c>
      <c r="B253" s="456" t="s">
        <v>148</v>
      </c>
      <c r="C253" s="340"/>
      <c r="D253" s="340"/>
      <c r="E253" s="340">
        <v>0</v>
      </c>
      <c r="F253" s="340">
        <v>0</v>
      </c>
      <c r="G253" s="340">
        <v>0</v>
      </c>
      <c r="H253" s="341">
        <v>0</v>
      </c>
      <c r="J253" s="342">
        <v>0</v>
      </c>
      <c r="K253" s="314"/>
      <c r="L253" s="342">
        <v>0</v>
      </c>
    </row>
    <row r="254" spans="1:12">
      <c r="A254" s="343" t="s">
        <v>103</v>
      </c>
      <c r="B254" s="457"/>
      <c r="C254" s="311"/>
      <c r="D254" s="311"/>
      <c r="E254" s="311">
        <v>0</v>
      </c>
      <c r="F254" s="311">
        <v>0</v>
      </c>
      <c r="G254" s="311">
        <v>0</v>
      </c>
      <c r="H254" s="312">
        <v>0</v>
      </c>
      <c r="J254" s="313">
        <v>0</v>
      </c>
      <c r="K254" s="314"/>
      <c r="L254" s="313">
        <v>0</v>
      </c>
    </row>
    <row r="255" spans="1:12">
      <c r="A255" s="343" t="s">
        <v>102</v>
      </c>
      <c r="B255" s="457"/>
      <c r="C255" s="311"/>
      <c r="D255" s="311"/>
      <c r="E255" s="311">
        <v>0</v>
      </c>
      <c r="F255" s="311">
        <v>0</v>
      </c>
      <c r="G255" s="311">
        <v>0</v>
      </c>
      <c r="H255" s="312">
        <v>0</v>
      </c>
      <c r="J255" s="313">
        <v>0</v>
      </c>
      <c r="K255" s="314"/>
      <c r="L255" s="313">
        <v>1.2769420745397397E-2</v>
      </c>
    </row>
    <row r="256" spans="1:12">
      <c r="A256" s="343" t="s">
        <v>101</v>
      </c>
      <c r="B256" s="457"/>
      <c r="C256" s="311"/>
      <c r="D256" s="311"/>
      <c r="E256" s="311">
        <v>0</v>
      </c>
      <c r="F256" s="311">
        <v>0</v>
      </c>
      <c r="G256" s="311">
        <v>0</v>
      </c>
      <c r="H256" s="312">
        <v>0</v>
      </c>
      <c r="J256" s="313">
        <v>0</v>
      </c>
      <c r="K256" s="314"/>
      <c r="L256" s="313">
        <v>0</v>
      </c>
    </row>
    <row r="257" spans="1:12">
      <c r="A257" s="343" t="s">
        <v>100</v>
      </c>
      <c r="B257" s="457"/>
      <c r="C257" s="311"/>
      <c r="D257" s="311"/>
      <c r="E257" s="311">
        <v>0</v>
      </c>
      <c r="F257" s="311">
        <v>0</v>
      </c>
      <c r="G257" s="311">
        <v>0</v>
      </c>
      <c r="H257" s="312">
        <v>0</v>
      </c>
      <c r="J257" s="313">
        <v>0</v>
      </c>
      <c r="K257" s="314"/>
      <c r="L257" s="313">
        <v>-7.4371351594072821E-2</v>
      </c>
    </row>
    <row r="258" spans="1:12">
      <c r="A258" s="343" t="s">
        <v>99</v>
      </c>
      <c r="B258" s="457"/>
      <c r="C258" s="311"/>
      <c r="D258" s="311"/>
      <c r="E258" s="311">
        <v>0</v>
      </c>
      <c r="F258" s="311">
        <v>0</v>
      </c>
      <c r="G258" s="311">
        <v>0</v>
      </c>
      <c r="H258" s="312">
        <v>0</v>
      </c>
      <c r="J258" s="313">
        <v>0</v>
      </c>
      <c r="K258" s="314"/>
      <c r="L258" s="313">
        <v>-3.5409462879808475</v>
      </c>
    </row>
    <row r="259" spans="1:12">
      <c r="A259" s="343" t="s">
        <v>98</v>
      </c>
      <c r="B259" s="457"/>
      <c r="C259" s="311"/>
      <c r="D259" s="311"/>
      <c r="E259" s="311">
        <v>0</v>
      </c>
      <c r="F259" s="311">
        <v>0</v>
      </c>
      <c r="G259" s="311">
        <v>0</v>
      </c>
      <c r="H259" s="312">
        <v>0</v>
      </c>
      <c r="J259" s="313">
        <v>0</v>
      </c>
      <c r="K259" s="314"/>
      <c r="L259" s="313">
        <v>-3.2012098039215706</v>
      </c>
    </row>
    <row r="260" spans="1:12" ht="13.5" thickBot="1">
      <c r="A260" s="343"/>
      <c r="B260" s="458"/>
      <c r="C260" s="325">
        <f t="shared" ref="C260:H260" si="31">SUM(C253:C259)</f>
        <v>0</v>
      </c>
      <c r="D260" s="325">
        <f t="shared" si="31"/>
        <v>0</v>
      </c>
      <c r="E260" s="325">
        <f t="shared" si="31"/>
        <v>0</v>
      </c>
      <c r="F260" s="325">
        <f t="shared" si="31"/>
        <v>0</v>
      </c>
      <c r="G260" s="325">
        <f t="shared" si="31"/>
        <v>0</v>
      </c>
      <c r="H260" s="326">
        <f t="shared" si="31"/>
        <v>0</v>
      </c>
      <c r="J260" s="327">
        <f>SUM(J253:J259)</f>
        <v>0</v>
      </c>
      <c r="K260" s="314"/>
      <c r="L260" s="327">
        <f>SUM(L253:L259)</f>
        <v>-6.8037580227510936</v>
      </c>
    </row>
    <row r="261" spans="1:12">
      <c r="A261" s="343" t="s">
        <v>104</v>
      </c>
      <c r="B261" s="463" t="s">
        <v>91</v>
      </c>
      <c r="C261" s="311"/>
      <c r="D261" s="311"/>
      <c r="E261" s="311"/>
      <c r="F261" s="311"/>
      <c r="G261" s="311"/>
      <c r="H261" s="312"/>
      <c r="J261" s="313"/>
      <c r="K261" s="314"/>
      <c r="L261" s="313"/>
    </row>
    <row r="262" spans="1:12">
      <c r="A262" s="343" t="s">
        <v>103</v>
      </c>
      <c r="B262" s="457"/>
      <c r="C262" s="311"/>
      <c r="D262" s="311"/>
      <c r="E262" s="311"/>
      <c r="F262" s="311"/>
      <c r="G262" s="311"/>
      <c r="H262" s="312"/>
      <c r="J262" s="313"/>
      <c r="K262" s="314"/>
      <c r="L262" s="313"/>
    </row>
    <row r="263" spans="1:12">
      <c r="A263" s="343" t="s">
        <v>102</v>
      </c>
      <c r="B263" s="457"/>
      <c r="C263" s="311"/>
      <c r="D263" s="311"/>
      <c r="E263" s="311"/>
      <c r="F263" s="311"/>
      <c r="G263" s="311"/>
      <c r="H263" s="312"/>
      <c r="J263" s="313"/>
      <c r="K263" s="314"/>
      <c r="L263" s="313"/>
    </row>
    <row r="264" spans="1:12">
      <c r="A264" s="343" t="s">
        <v>101</v>
      </c>
      <c r="B264" s="457"/>
      <c r="C264" s="311"/>
      <c r="D264" s="311"/>
      <c r="E264" s="311"/>
      <c r="F264" s="311"/>
      <c r="G264" s="311"/>
      <c r="H264" s="312"/>
      <c r="J264" s="313"/>
      <c r="K264" s="314"/>
      <c r="L264" s="313"/>
    </row>
    <row r="265" spans="1:12">
      <c r="A265" s="343" t="s">
        <v>100</v>
      </c>
      <c r="B265" s="457"/>
      <c r="C265" s="311"/>
      <c r="D265" s="311"/>
      <c r="E265" s="311"/>
      <c r="F265" s="311"/>
      <c r="G265" s="311"/>
      <c r="H265" s="312"/>
      <c r="J265" s="313"/>
      <c r="K265" s="314"/>
      <c r="L265" s="313"/>
    </row>
    <row r="266" spans="1:12">
      <c r="A266" s="343" t="s">
        <v>99</v>
      </c>
      <c r="B266" s="457"/>
      <c r="C266" s="311"/>
      <c r="D266" s="311"/>
      <c r="E266" s="311"/>
      <c r="F266" s="311"/>
      <c r="G266" s="311"/>
      <c r="H266" s="312"/>
      <c r="J266" s="313"/>
      <c r="K266" s="314"/>
      <c r="L266" s="313"/>
    </row>
    <row r="267" spans="1:12">
      <c r="A267" s="343" t="s">
        <v>98</v>
      </c>
      <c r="B267" s="457"/>
      <c r="C267" s="311"/>
      <c r="D267" s="311"/>
      <c r="E267" s="311"/>
      <c r="F267" s="311"/>
      <c r="G267" s="311"/>
      <c r="H267" s="312"/>
      <c r="J267" s="313"/>
      <c r="K267" s="314"/>
      <c r="L267" s="313"/>
    </row>
    <row r="268" spans="1:12" ht="13.5" thickBot="1">
      <c r="A268" s="343"/>
      <c r="B268" s="458"/>
      <c r="C268" s="325">
        <f t="shared" ref="C268:H268" si="32">SUM(C261:C267)</f>
        <v>0</v>
      </c>
      <c r="D268" s="325">
        <f t="shared" si="32"/>
        <v>0</v>
      </c>
      <c r="E268" s="325">
        <f t="shared" si="32"/>
        <v>0</v>
      </c>
      <c r="F268" s="325">
        <f t="shared" si="32"/>
        <v>0</v>
      </c>
      <c r="G268" s="325">
        <f t="shared" si="32"/>
        <v>0</v>
      </c>
      <c r="H268" s="326">
        <f t="shared" si="32"/>
        <v>0</v>
      </c>
      <c r="J268" s="327">
        <f>SUM(J261:J267)</f>
        <v>0</v>
      </c>
      <c r="K268" s="314"/>
      <c r="L268" s="327">
        <f>SUM(L261:L267)</f>
        <v>0</v>
      </c>
    </row>
    <row r="269" spans="1:12" ht="12" customHeight="1">
      <c r="A269" s="343" t="s">
        <v>104</v>
      </c>
      <c r="B269" s="463" t="s">
        <v>149</v>
      </c>
      <c r="C269" s="311"/>
      <c r="D269" s="311"/>
      <c r="E269" s="311"/>
      <c r="F269" s="311"/>
      <c r="G269" s="311"/>
      <c r="H269" s="312"/>
      <c r="J269" s="313"/>
      <c r="K269" s="314"/>
      <c r="L269" s="313"/>
    </row>
    <row r="270" spans="1:12">
      <c r="A270" s="343" t="s">
        <v>103</v>
      </c>
      <c r="B270" s="457"/>
      <c r="C270" s="311"/>
      <c r="D270" s="311"/>
      <c r="E270" s="311"/>
      <c r="F270" s="311"/>
      <c r="G270" s="311"/>
      <c r="H270" s="312"/>
      <c r="J270" s="313"/>
      <c r="K270" s="314"/>
      <c r="L270" s="313"/>
    </row>
    <row r="271" spans="1:12">
      <c r="A271" s="343" t="s">
        <v>102</v>
      </c>
      <c r="B271" s="457"/>
      <c r="C271" s="311"/>
      <c r="D271" s="311"/>
      <c r="E271" s="311"/>
      <c r="F271" s="311"/>
      <c r="G271" s="311"/>
      <c r="H271" s="312"/>
      <c r="J271" s="313"/>
      <c r="K271" s="314"/>
      <c r="L271" s="313"/>
    </row>
    <row r="272" spans="1:12">
      <c r="A272" s="343" t="s">
        <v>101</v>
      </c>
      <c r="B272" s="457"/>
      <c r="C272" s="311"/>
      <c r="D272" s="311"/>
      <c r="E272" s="311"/>
      <c r="F272" s="311"/>
      <c r="G272" s="311"/>
      <c r="H272" s="312"/>
      <c r="J272" s="313"/>
      <c r="K272" s="314"/>
      <c r="L272" s="313"/>
    </row>
    <row r="273" spans="1:12">
      <c r="A273" s="343" t="s">
        <v>100</v>
      </c>
      <c r="B273" s="457"/>
      <c r="C273" s="311"/>
      <c r="D273" s="311"/>
      <c r="E273" s="311"/>
      <c r="F273" s="311"/>
      <c r="G273" s="311"/>
      <c r="H273" s="312"/>
      <c r="J273" s="313"/>
      <c r="K273" s="314"/>
      <c r="L273" s="313"/>
    </row>
    <row r="274" spans="1:12">
      <c r="A274" s="343" t="s">
        <v>99</v>
      </c>
      <c r="B274" s="457"/>
      <c r="C274" s="311"/>
      <c r="D274" s="311"/>
      <c r="E274" s="311"/>
      <c r="F274" s="311"/>
      <c r="G274" s="311"/>
      <c r="H274" s="312"/>
      <c r="J274" s="313"/>
      <c r="K274" s="314"/>
      <c r="L274" s="313"/>
    </row>
    <row r="275" spans="1:12">
      <c r="A275" s="344" t="s">
        <v>98</v>
      </c>
      <c r="B275" s="457"/>
      <c r="C275" s="311"/>
      <c r="D275" s="311"/>
      <c r="E275" s="311"/>
      <c r="F275" s="311"/>
      <c r="G275" s="311"/>
      <c r="H275" s="312"/>
      <c r="J275" s="313"/>
      <c r="K275" s="314"/>
      <c r="L275" s="313"/>
    </row>
    <row r="276" spans="1:12" ht="13.5" thickBot="1">
      <c r="A276" s="344"/>
      <c r="B276" s="458"/>
      <c r="C276" s="325">
        <f t="shared" ref="C276:H276" si="33">SUM(C269:C275)</f>
        <v>0</v>
      </c>
      <c r="D276" s="325">
        <f t="shared" si="33"/>
        <v>0</v>
      </c>
      <c r="E276" s="325">
        <f t="shared" si="33"/>
        <v>0</v>
      </c>
      <c r="F276" s="325">
        <f t="shared" si="33"/>
        <v>0</v>
      </c>
      <c r="G276" s="325">
        <f t="shared" si="33"/>
        <v>0</v>
      </c>
      <c r="H276" s="326">
        <f t="shared" si="33"/>
        <v>0</v>
      </c>
      <c r="J276" s="327">
        <f>SUM(J269:J275)</f>
        <v>0</v>
      </c>
      <c r="K276" s="314"/>
      <c r="L276" s="327">
        <f>SUM(L269:L275)</f>
        <v>0</v>
      </c>
    </row>
    <row r="277" spans="1:12">
      <c r="A277" s="343" t="s">
        <v>104</v>
      </c>
      <c r="B277" s="463" t="s">
        <v>150</v>
      </c>
      <c r="C277" s="311">
        <v>8.1557395087999982</v>
      </c>
      <c r="D277" s="311">
        <v>0</v>
      </c>
      <c r="E277" s="311">
        <v>8.1557395087999982</v>
      </c>
      <c r="F277" s="311">
        <v>0</v>
      </c>
      <c r="G277" s="311">
        <v>0</v>
      </c>
      <c r="H277" s="312">
        <v>8.1557395087999982</v>
      </c>
      <c r="J277" s="313">
        <v>0</v>
      </c>
      <c r="K277" s="314"/>
      <c r="L277" s="313">
        <v>0</v>
      </c>
    </row>
    <row r="278" spans="1:12">
      <c r="A278" s="343" t="s">
        <v>103</v>
      </c>
      <c r="B278" s="457"/>
      <c r="C278" s="311">
        <v>13.359568926675696</v>
      </c>
      <c r="D278" s="311">
        <v>0</v>
      </c>
      <c r="E278" s="311">
        <v>13.359568926675696</v>
      </c>
      <c r="F278" s="311">
        <v>6.5625299999999998</v>
      </c>
      <c r="G278" s="311">
        <v>0</v>
      </c>
      <c r="H278" s="312">
        <v>5.4614455551999992</v>
      </c>
      <c r="J278" s="313">
        <v>0</v>
      </c>
      <c r="K278" s="314"/>
      <c r="L278" s="313">
        <v>0</v>
      </c>
    </row>
    <row r="279" spans="1:12">
      <c r="A279" s="343" t="s">
        <v>102</v>
      </c>
      <c r="B279" s="457"/>
      <c r="C279" s="311">
        <v>0.6442966857378486</v>
      </c>
      <c r="D279" s="311">
        <v>0</v>
      </c>
      <c r="E279" s="311">
        <v>0.6442966857378486</v>
      </c>
      <c r="F279" s="311">
        <v>0</v>
      </c>
      <c r="G279" s="311">
        <v>0</v>
      </c>
      <c r="H279" s="312">
        <v>0</v>
      </c>
      <c r="J279" s="313">
        <v>0</v>
      </c>
      <c r="K279" s="314"/>
      <c r="L279" s="313">
        <v>0</v>
      </c>
    </row>
    <row r="280" spans="1:12">
      <c r="A280" s="343" t="s">
        <v>101</v>
      </c>
      <c r="B280" s="457"/>
      <c r="C280" s="311">
        <v>11.224633250311332</v>
      </c>
      <c r="D280" s="311">
        <v>0</v>
      </c>
      <c r="E280" s="311">
        <v>11.224633250311332</v>
      </c>
      <c r="F280" s="311">
        <v>0</v>
      </c>
      <c r="G280" s="311">
        <v>0</v>
      </c>
      <c r="H280" s="312">
        <v>0</v>
      </c>
      <c r="J280" s="313">
        <v>0</v>
      </c>
      <c r="K280" s="314"/>
      <c r="L280" s="313">
        <v>0</v>
      </c>
    </row>
    <row r="281" spans="1:12">
      <c r="A281" s="343" t="s">
        <v>100</v>
      </c>
      <c r="B281" s="457"/>
      <c r="C281" s="311">
        <v>0</v>
      </c>
      <c r="D281" s="311">
        <v>0</v>
      </c>
      <c r="E281" s="311">
        <v>0</v>
      </c>
      <c r="F281" s="311">
        <v>0</v>
      </c>
      <c r="G281" s="311">
        <v>0</v>
      </c>
      <c r="H281" s="312">
        <v>0</v>
      </c>
      <c r="J281" s="313">
        <v>0</v>
      </c>
      <c r="K281" s="314"/>
      <c r="L281" s="313">
        <v>0</v>
      </c>
    </row>
    <row r="282" spans="1:12">
      <c r="A282" s="343" t="s">
        <v>99</v>
      </c>
      <c r="B282" s="457"/>
      <c r="C282" s="311">
        <v>0</v>
      </c>
      <c r="D282" s="311">
        <v>0</v>
      </c>
      <c r="E282" s="311">
        <v>0</v>
      </c>
      <c r="F282" s="311">
        <v>0</v>
      </c>
      <c r="G282" s="311">
        <v>0</v>
      </c>
      <c r="H282" s="312">
        <v>0</v>
      </c>
      <c r="J282" s="313">
        <v>0</v>
      </c>
      <c r="K282" s="314"/>
      <c r="L282" s="313">
        <v>0</v>
      </c>
    </row>
    <row r="283" spans="1:12">
      <c r="A283" s="343" t="s">
        <v>98</v>
      </c>
      <c r="B283" s="457"/>
      <c r="C283" s="311">
        <v>0</v>
      </c>
      <c r="D283" s="311">
        <v>0</v>
      </c>
      <c r="E283" s="311">
        <v>0</v>
      </c>
      <c r="F283" s="311">
        <v>0</v>
      </c>
      <c r="G283" s="311">
        <v>0</v>
      </c>
      <c r="H283" s="312">
        <v>0</v>
      </c>
      <c r="J283" s="313">
        <v>0</v>
      </c>
      <c r="K283" s="314"/>
      <c r="L283" s="313">
        <v>0</v>
      </c>
    </row>
    <row r="284" spans="1:12" ht="13.5" thickBot="1">
      <c r="A284" s="343"/>
      <c r="B284" s="458"/>
      <c r="C284" s="325">
        <f t="shared" ref="C284:H284" si="34">SUM(C277:C283)</f>
        <v>33.384238371524873</v>
      </c>
      <c r="D284" s="325">
        <f t="shared" si="34"/>
        <v>0</v>
      </c>
      <c r="E284" s="325">
        <f t="shared" si="34"/>
        <v>33.384238371524873</v>
      </c>
      <c r="F284" s="325">
        <f t="shared" si="34"/>
        <v>6.5625299999999998</v>
      </c>
      <c r="G284" s="325">
        <f t="shared" si="34"/>
        <v>0</v>
      </c>
      <c r="H284" s="326">
        <f t="shared" si="34"/>
        <v>13.617185063999997</v>
      </c>
      <c r="J284" s="327">
        <f>SUM(J277:J283)</f>
        <v>0</v>
      </c>
      <c r="K284" s="314"/>
      <c r="L284" s="327">
        <f>SUM(L277:L283)</f>
        <v>0</v>
      </c>
    </row>
    <row r="285" spans="1:12" ht="12" customHeight="1">
      <c r="A285" s="343" t="s">
        <v>104</v>
      </c>
      <c r="B285" s="463" t="s">
        <v>151</v>
      </c>
      <c r="C285" s="311"/>
      <c r="D285" s="311"/>
      <c r="E285" s="311"/>
      <c r="F285" s="311"/>
      <c r="G285" s="311"/>
      <c r="H285" s="312"/>
      <c r="J285" s="313"/>
      <c r="K285" s="314"/>
      <c r="L285" s="313"/>
    </row>
    <row r="286" spans="1:12">
      <c r="A286" s="343" t="s">
        <v>103</v>
      </c>
      <c r="B286" s="457"/>
      <c r="C286" s="311"/>
      <c r="D286" s="311"/>
      <c r="E286" s="311"/>
      <c r="F286" s="311"/>
      <c r="G286" s="311"/>
      <c r="H286" s="312"/>
      <c r="J286" s="313"/>
      <c r="K286" s="314"/>
      <c r="L286" s="313"/>
    </row>
    <row r="287" spans="1:12">
      <c r="A287" s="343" t="s">
        <v>102</v>
      </c>
      <c r="B287" s="457"/>
      <c r="C287" s="311"/>
      <c r="D287" s="311"/>
      <c r="E287" s="311"/>
      <c r="F287" s="311"/>
      <c r="G287" s="311"/>
      <c r="H287" s="312"/>
      <c r="J287" s="313"/>
      <c r="K287" s="314"/>
      <c r="L287" s="313"/>
    </row>
    <row r="288" spans="1:12">
      <c r="A288" s="343" t="s">
        <v>101</v>
      </c>
      <c r="B288" s="457"/>
      <c r="C288" s="311"/>
      <c r="D288" s="311"/>
      <c r="E288" s="311"/>
      <c r="F288" s="311"/>
      <c r="G288" s="311"/>
      <c r="H288" s="312"/>
      <c r="J288" s="313"/>
      <c r="K288" s="314"/>
      <c r="L288" s="313"/>
    </row>
    <row r="289" spans="1:12">
      <c r="A289" s="343" t="s">
        <v>100</v>
      </c>
      <c r="B289" s="457"/>
      <c r="C289" s="311"/>
      <c r="D289" s="311"/>
      <c r="E289" s="311"/>
      <c r="F289" s="311"/>
      <c r="G289" s="311"/>
      <c r="H289" s="312"/>
      <c r="J289" s="313"/>
      <c r="K289" s="314"/>
      <c r="L289" s="313"/>
    </row>
    <row r="290" spans="1:12">
      <c r="A290" s="343" t="s">
        <v>99</v>
      </c>
      <c r="B290" s="457"/>
      <c r="C290" s="311"/>
      <c r="D290" s="311"/>
      <c r="E290" s="311"/>
      <c r="F290" s="311"/>
      <c r="G290" s="311"/>
      <c r="H290" s="312"/>
      <c r="J290" s="313"/>
      <c r="K290" s="314"/>
      <c r="L290" s="313"/>
    </row>
    <row r="291" spans="1:12">
      <c r="A291" s="343" t="s">
        <v>98</v>
      </c>
      <c r="B291" s="457"/>
      <c r="C291" s="311"/>
      <c r="D291" s="311"/>
      <c r="E291" s="311"/>
      <c r="F291" s="311"/>
      <c r="G291" s="311"/>
      <c r="H291" s="312"/>
      <c r="J291" s="313"/>
      <c r="K291" s="314"/>
      <c r="L291" s="313"/>
    </row>
    <row r="292" spans="1:12" ht="13.5" thickBot="1">
      <c r="A292" s="343"/>
      <c r="B292" s="458"/>
      <c r="C292" s="325">
        <f t="shared" ref="C292:H292" si="35">SUM(C285:C291)</f>
        <v>0</v>
      </c>
      <c r="D292" s="325">
        <f t="shared" si="35"/>
        <v>0</v>
      </c>
      <c r="E292" s="325">
        <f t="shared" si="35"/>
        <v>0</v>
      </c>
      <c r="F292" s="325">
        <f t="shared" si="35"/>
        <v>0</v>
      </c>
      <c r="G292" s="325">
        <f t="shared" si="35"/>
        <v>0</v>
      </c>
      <c r="H292" s="326">
        <f t="shared" si="35"/>
        <v>0</v>
      </c>
      <c r="J292" s="327">
        <f>SUM(J285:J291)</f>
        <v>0</v>
      </c>
      <c r="K292" s="314"/>
      <c r="L292" s="327">
        <f>SUM(L285:L291)</f>
        <v>0</v>
      </c>
    </row>
    <row r="293" spans="1:12" ht="12" customHeight="1">
      <c r="A293" s="343" t="s">
        <v>104</v>
      </c>
      <c r="B293" s="463" t="s">
        <v>152</v>
      </c>
      <c r="C293" s="311">
        <v>263.59611462624582</v>
      </c>
      <c r="D293" s="311">
        <v>0</v>
      </c>
      <c r="E293" s="311">
        <v>263.59611462624582</v>
      </c>
      <c r="F293" s="311">
        <v>205.67590517164578</v>
      </c>
      <c r="G293" s="311">
        <v>33.568539999999999</v>
      </c>
      <c r="H293" s="312">
        <v>15.990359454599998</v>
      </c>
      <c r="J293" s="313">
        <v>0</v>
      </c>
      <c r="K293" s="314"/>
      <c r="L293" s="313">
        <v>0</v>
      </c>
    </row>
    <row r="294" spans="1:12">
      <c r="A294" s="343" t="s">
        <v>103</v>
      </c>
      <c r="B294" s="457"/>
      <c r="C294" s="311">
        <v>168.62691046815235</v>
      </c>
      <c r="D294" s="311">
        <v>0</v>
      </c>
      <c r="E294" s="311">
        <v>168.62691046815235</v>
      </c>
      <c r="F294" s="311">
        <v>164.69102507375234</v>
      </c>
      <c r="G294" s="311">
        <v>0</v>
      </c>
      <c r="H294" s="312">
        <v>3.9358853944000001</v>
      </c>
      <c r="J294" s="313">
        <v>0</v>
      </c>
      <c r="K294" s="314"/>
      <c r="L294" s="313">
        <v>0.117425</v>
      </c>
    </row>
    <row r="295" spans="1:12">
      <c r="A295" s="343" t="s">
        <v>102</v>
      </c>
      <c r="B295" s="457"/>
      <c r="C295" s="311">
        <v>428.636269525621</v>
      </c>
      <c r="D295" s="311">
        <v>0</v>
      </c>
      <c r="E295" s="311">
        <v>428.63626952562146</v>
      </c>
      <c r="F295" s="311">
        <v>423.2497614842365</v>
      </c>
      <c r="G295" s="311">
        <v>0</v>
      </c>
      <c r="H295" s="312">
        <v>0.14673819399999999</v>
      </c>
      <c r="J295" s="313">
        <v>0</v>
      </c>
      <c r="K295" s="314"/>
      <c r="L295" s="313">
        <v>0.17046800000000001</v>
      </c>
    </row>
    <row r="296" spans="1:12">
      <c r="A296" s="343" t="s">
        <v>101</v>
      </c>
      <c r="B296" s="457"/>
      <c r="C296" s="311">
        <v>688.40687862171103</v>
      </c>
      <c r="D296" s="311">
        <v>45</v>
      </c>
      <c r="E296" s="311">
        <v>643.40687862171069</v>
      </c>
      <c r="F296" s="311">
        <v>638.8888645096107</v>
      </c>
      <c r="G296" s="311">
        <v>0</v>
      </c>
      <c r="H296" s="312">
        <v>4.5180141121000004</v>
      </c>
      <c r="J296" s="313">
        <v>0</v>
      </c>
      <c r="K296" s="314"/>
      <c r="L296" s="313">
        <v>0.88775700000000002</v>
      </c>
    </row>
    <row r="297" spans="1:12">
      <c r="A297" s="343" t="s">
        <v>100</v>
      </c>
      <c r="B297" s="457"/>
      <c r="C297" s="311">
        <v>1161.24882119272</v>
      </c>
      <c r="D297" s="311">
        <v>41.545000000000002</v>
      </c>
      <c r="E297" s="311">
        <v>1119.7038211927158</v>
      </c>
      <c r="F297" s="311">
        <v>1118.398446733316</v>
      </c>
      <c r="G297" s="311">
        <v>0</v>
      </c>
      <c r="H297" s="312">
        <v>1.3053744594000003</v>
      </c>
      <c r="J297" s="313">
        <v>0</v>
      </c>
      <c r="K297" s="314"/>
      <c r="L297" s="313">
        <v>8.0045000000000005E-2</v>
      </c>
    </row>
    <row r="298" spans="1:12">
      <c r="A298" s="343" t="s">
        <v>99</v>
      </c>
      <c r="B298" s="457"/>
      <c r="C298" s="311">
        <v>993.52531092404297</v>
      </c>
      <c r="D298" s="311">
        <v>115</v>
      </c>
      <c r="E298" s="311">
        <v>878.52531092404308</v>
      </c>
      <c r="F298" s="311">
        <v>878.39939869604314</v>
      </c>
      <c r="G298" s="311">
        <v>0</v>
      </c>
      <c r="H298" s="312">
        <v>0.12591222800000001</v>
      </c>
      <c r="J298" s="313">
        <v>0</v>
      </c>
      <c r="K298" s="314"/>
      <c r="L298" s="313">
        <v>0</v>
      </c>
    </row>
    <row r="299" spans="1:12">
      <c r="A299" s="343" t="s">
        <v>98</v>
      </c>
      <c r="B299" s="457"/>
      <c r="C299" s="311">
        <v>167.06016218727964</v>
      </c>
      <c r="D299" s="311">
        <v>0</v>
      </c>
      <c r="E299" s="311">
        <v>167.06016218727964</v>
      </c>
      <c r="F299" s="311">
        <v>166.33558389807965</v>
      </c>
      <c r="G299" s="311">
        <v>0</v>
      </c>
      <c r="H299" s="312">
        <v>0.7245782892</v>
      </c>
      <c r="J299" s="313">
        <v>0</v>
      </c>
      <c r="K299" s="314"/>
      <c r="L299" s="313">
        <v>0</v>
      </c>
    </row>
    <row r="300" spans="1:12" ht="13.5" thickBot="1">
      <c r="A300" s="343"/>
      <c r="B300" s="458"/>
      <c r="C300" s="325">
        <f t="shared" ref="C300:H300" si="36">SUM(C293:C299)</f>
        <v>3871.100467545773</v>
      </c>
      <c r="D300" s="325">
        <f t="shared" si="36"/>
        <v>201.54500000000002</v>
      </c>
      <c r="E300" s="325">
        <f t="shared" si="36"/>
        <v>3669.5554675457693</v>
      </c>
      <c r="F300" s="325">
        <f t="shared" si="36"/>
        <v>3595.6389855666839</v>
      </c>
      <c r="G300" s="325">
        <f t="shared" si="36"/>
        <v>33.568539999999999</v>
      </c>
      <c r="H300" s="326">
        <f t="shared" si="36"/>
        <v>26.746862131700002</v>
      </c>
      <c r="J300" s="327">
        <f>SUM(J293:J299)</f>
        <v>0</v>
      </c>
      <c r="K300" s="314"/>
      <c r="L300" s="327">
        <f>SUM(L293:L299)</f>
        <v>1.255695</v>
      </c>
    </row>
    <row r="301" spans="1:12">
      <c r="A301" s="343" t="s">
        <v>104</v>
      </c>
      <c r="B301" s="463" t="s">
        <v>153</v>
      </c>
      <c r="C301" s="311"/>
      <c r="D301" s="311"/>
      <c r="E301" s="311"/>
      <c r="F301" s="311"/>
      <c r="G301" s="311"/>
      <c r="H301" s="312"/>
      <c r="J301" s="313"/>
      <c r="K301" s="314"/>
      <c r="L301" s="313"/>
    </row>
    <row r="302" spans="1:12">
      <c r="A302" s="343" t="s">
        <v>103</v>
      </c>
      <c r="B302" s="457"/>
      <c r="C302" s="311"/>
      <c r="D302" s="311"/>
      <c r="E302" s="311"/>
      <c r="F302" s="311"/>
      <c r="G302" s="311"/>
      <c r="H302" s="312"/>
      <c r="J302" s="313"/>
      <c r="K302" s="314"/>
      <c r="L302" s="313"/>
    </row>
    <row r="303" spans="1:12">
      <c r="A303" s="343" t="s">
        <v>102</v>
      </c>
      <c r="B303" s="457"/>
      <c r="C303" s="311"/>
      <c r="D303" s="311"/>
      <c r="E303" s="311"/>
      <c r="F303" s="311"/>
      <c r="G303" s="311"/>
      <c r="H303" s="312"/>
      <c r="J303" s="313"/>
      <c r="K303" s="314"/>
      <c r="L303" s="313"/>
    </row>
    <row r="304" spans="1:12">
      <c r="A304" s="343" t="s">
        <v>101</v>
      </c>
      <c r="B304" s="457"/>
      <c r="C304" s="311"/>
      <c r="D304" s="311"/>
      <c r="E304" s="311"/>
      <c r="F304" s="311"/>
      <c r="G304" s="311"/>
      <c r="H304" s="312"/>
      <c r="J304" s="313"/>
      <c r="K304" s="314"/>
      <c r="L304" s="313"/>
    </row>
    <row r="305" spans="1:12">
      <c r="A305" s="343" t="s">
        <v>100</v>
      </c>
      <c r="B305" s="457"/>
      <c r="C305" s="311"/>
      <c r="D305" s="311"/>
      <c r="E305" s="311"/>
      <c r="F305" s="311"/>
      <c r="G305" s="311"/>
      <c r="H305" s="312"/>
      <c r="J305" s="313"/>
      <c r="K305" s="314"/>
      <c r="L305" s="313"/>
    </row>
    <row r="306" spans="1:12">
      <c r="A306" s="343" t="s">
        <v>99</v>
      </c>
      <c r="B306" s="457"/>
      <c r="C306" s="311"/>
      <c r="D306" s="311"/>
      <c r="E306" s="311"/>
      <c r="F306" s="311"/>
      <c r="G306" s="311"/>
      <c r="H306" s="312"/>
      <c r="J306" s="313"/>
      <c r="K306" s="314"/>
      <c r="L306" s="313"/>
    </row>
    <row r="307" spans="1:12">
      <c r="A307" s="343" t="s">
        <v>98</v>
      </c>
      <c r="B307" s="457"/>
      <c r="C307" s="311"/>
      <c r="D307" s="311"/>
      <c r="E307" s="311"/>
      <c r="F307" s="311"/>
      <c r="G307" s="311"/>
      <c r="H307" s="312"/>
      <c r="J307" s="313"/>
      <c r="K307" s="314"/>
      <c r="L307" s="313"/>
    </row>
    <row r="308" spans="1:12" ht="13.5" thickBot="1">
      <c r="A308" s="345"/>
      <c r="B308" s="464"/>
      <c r="C308" s="325">
        <f t="shared" ref="C308:H308" si="37">SUM(C301:C307)</f>
        <v>0</v>
      </c>
      <c r="D308" s="325">
        <f t="shared" si="37"/>
        <v>0</v>
      </c>
      <c r="E308" s="325">
        <f t="shared" si="37"/>
        <v>0</v>
      </c>
      <c r="F308" s="325">
        <f t="shared" si="37"/>
        <v>0</v>
      </c>
      <c r="G308" s="325">
        <f t="shared" si="37"/>
        <v>0</v>
      </c>
      <c r="H308" s="326">
        <f t="shared" si="37"/>
        <v>0</v>
      </c>
      <c r="J308" s="327">
        <f>SUM(J301:J307)</f>
        <v>0</v>
      </c>
      <c r="K308" s="314"/>
      <c r="L308" s="327">
        <f>SUM(L301:L307)</f>
        <v>0</v>
      </c>
    </row>
    <row r="309" spans="1:12" ht="13.5" thickBot="1">
      <c r="E309" s="284"/>
      <c r="J309" s="314"/>
      <c r="K309" s="314"/>
      <c r="L309" s="314"/>
    </row>
    <row r="310" spans="1:12" s="335" customFormat="1" ht="12.75" customHeight="1" thickBot="1">
      <c r="A310" s="332"/>
      <c r="B310" s="333" t="s">
        <v>154</v>
      </c>
      <c r="C310" s="333">
        <f t="shared" ref="C310:L310" si="38">C308+C300+C292+C284+C276+C268+C260+C251</f>
        <v>23251.845050210239</v>
      </c>
      <c r="D310" s="333">
        <f t="shared" si="38"/>
        <v>6115.0420000000004</v>
      </c>
      <c r="E310" s="333">
        <f>E308+E300+E292+E284+E276+E268+E260+E251</f>
        <v>17136.803050210234</v>
      </c>
      <c r="F310" s="333">
        <f t="shared" si="38"/>
        <v>5291.1186312145292</v>
      </c>
      <c r="G310" s="333">
        <f t="shared" si="38"/>
        <v>33.568539999999999</v>
      </c>
      <c r="H310" s="334">
        <f t="shared" si="38"/>
        <v>1050.8808364937754</v>
      </c>
      <c r="J310" s="336">
        <f>J308+J300+J292+J284+J276+J268+J260+J251</f>
        <v>289.54546618469999</v>
      </c>
      <c r="K310" s="337"/>
      <c r="L310" s="336">
        <f t="shared" si="38"/>
        <v>3.6277214428312439</v>
      </c>
    </row>
    <row r="312" spans="1:12">
      <c r="A312" s="461" t="s">
        <v>97</v>
      </c>
      <c r="B312" s="461"/>
      <c r="C312" s="461"/>
      <c r="D312" s="461"/>
      <c r="E312" s="461"/>
      <c r="F312" s="461"/>
      <c r="G312" s="461"/>
      <c r="H312" s="461"/>
      <c r="I312" s="461"/>
      <c r="J312" s="461"/>
      <c r="K312" s="461"/>
      <c r="L312" s="461"/>
    </row>
    <row r="313" spans="1:12" s="346" customFormat="1" ht="28.5" customHeight="1">
      <c r="A313" s="462" t="s">
        <v>311</v>
      </c>
      <c r="B313" s="462"/>
      <c r="C313" s="462"/>
      <c r="D313" s="462"/>
      <c r="E313" s="462"/>
      <c r="F313" s="462"/>
      <c r="G313" s="462"/>
      <c r="H313" s="462"/>
      <c r="I313" s="462"/>
      <c r="J313" s="462"/>
      <c r="K313" s="462"/>
      <c r="L313" s="462"/>
    </row>
    <row r="314" spans="1:12" ht="27" customHeight="1">
      <c r="A314" s="462" t="s">
        <v>312</v>
      </c>
      <c r="B314" s="462"/>
      <c r="C314" s="462"/>
      <c r="D314" s="462"/>
      <c r="E314" s="462"/>
      <c r="F314" s="462"/>
      <c r="G314" s="462"/>
      <c r="H314" s="462"/>
      <c r="I314" s="462"/>
      <c r="J314" s="462"/>
      <c r="K314" s="462"/>
      <c r="L314" s="462"/>
    </row>
  </sheetData>
  <sheetProtection password="A0C4" sheet="1"/>
  <mergeCells count="45">
    <mergeCell ref="A312:L312"/>
    <mergeCell ref="A313:L313"/>
    <mergeCell ref="A314:L314"/>
    <mergeCell ref="B261:B268"/>
    <mergeCell ref="B269:B276"/>
    <mergeCell ref="B277:B284"/>
    <mergeCell ref="B285:B292"/>
    <mergeCell ref="B293:B300"/>
    <mergeCell ref="B301:B308"/>
    <mergeCell ref="B253:B260"/>
    <mergeCell ref="B162:B169"/>
    <mergeCell ref="B170:B177"/>
    <mergeCell ref="B178:B185"/>
    <mergeCell ref="B186:B193"/>
    <mergeCell ref="B194:B201"/>
    <mergeCell ref="B202:B209"/>
    <mergeCell ref="B210:B217"/>
    <mergeCell ref="B218:B225"/>
    <mergeCell ref="B226:B233"/>
    <mergeCell ref="B234:B241"/>
    <mergeCell ref="B242:B249"/>
    <mergeCell ref="B154:B161"/>
    <mergeCell ref="B66:B73"/>
    <mergeCell ref="B74:B81"/>
    <mergeCell ref="B82:B89"/>
    <mergeCell ref="B90:B97"/>
    <mergeCell ref="B98:B105"/>
    <mergeCell ref="B106:B113"/>
    <mergeCell ref="B114:B121"/>
    <mergeCell ref="B122:B129"/>
    <mergeCell ref="B130:B137"/>
    <mergeCell ref="B138:B145"/>
    <mergeCell ref="B146:B153"/>
    <mergeCell ref="E8:H8"/>
    <mergeCell ref="B10:B17"/>
    <mergeCell ref="B58:B65"/>
    <mergeCell ref="C4:D4"/>
    <mergeCell ref="A8:A9"/>
    <mergeCell ref="B8:B9"/>
    <mergeCell ref="C8:D8"/>
    <mergeCell ref="B18:B25"/>
    <mergeCell ref="B26:B33"/>
    <mergeCell ref="B34:B41"/>
    <mergeCell ref="B42:B49"/>
    <mergeCell ref="B50:B57"/>
  </mergeCells>
  <pageMargins left="0.70866141732283472" right="0.70866141732283472" top="0.74803149606299213" bottom="0.74803149606299213" header="0.31496062992125984" footer="0.31496062992125984"/>
  <pageSetup paperSize="9" scale="52" fitToHeight="5" orientation="landscape" r:id="rId1"/>
  <headerFooter scaleWithDoc="0"/>
  <rowBreaks count="1" manualBreakCount="1">
    <brk id="20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 Summary </vt:lpstr>
      <vt:lpstr>1 - Aggregate information</vt:lpstr>
      <vt:lpstr>2 - Capital composition</vt:lpstr>
      <vt:lpstr>3 - Mitigating measures</vt:lpstr>
      <vt:lpstr>4 - EADs</vt:lpstr>
      <vt:lpstr>5 - Sovereign exposures</vt:lpstr>
      <vt:lpstr>'4 - EADs'!Print_Area</vt:lpstr>
      <vt:lpstr>'5 - Sovereign exposures'!Print_Titles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Εθνική Τράπεζα</cp:lastModifiedBy>
  <cp:lastPrinted>2011-06-30T14:15:13Z</cp:lastPrinted>
  <dcterms:created xsi:type="dcterms:W3CDTF">2011-05-03T16:19:21Z</dcterms:created>
  <dcterms:modified xsi:type="dcterms:W3CDTF">2011-07-15T13:42:01Z</dcterms:modified>
</cp:coreProperties>
</file>